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skbyron-my.sharepoint.com/personal/asimons_fredlaw_com/Documents/Desktop/2024 Weekly Reports/"/>
    </mc:Choice>
  </mc:AlternateContent>
  <xr:revisionPtr revIDLastSave="0" documentId="8_{D5B2795C-42F5-4123-BD92-5CE5B577660B}" xr6:coauthVersionLast="47" xr6:coauthVersionMax="47" xr10:uidLastSave="{00000000-0000-0000-0000-000000000000}"/>
  <bookViews>
    <workbookView xWindow="-120" yWindow="-120" windowWidth="29040" windowHeight="15840" xr2:uid="{00000000-000D-0000-FFFF-FFFF00000000}"/>
  </bookViews>
  <sheets>
    <sheet name="Exported-Bills- Anni - Simons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 l="1"/>
  <c r="B2" i="1"/>
  <c r="A3" i="1"/>
  <c r="B3" i="1"/>
  <c r="A4" i="1"/>
  <c r="B4" i="1"/>
  <c r="A5" i="1"/>
  <c r="B5" i="1"/>
  <c r="A6" i="1"/>
  <c r="B6" i="1"/>
  <c r="A7" i="1"/>
  <c r="B7" i="1"/>
  <c r="A8" i="1"/>
  <c r="B8" i="1"/>
  <c r="A9" i="1"/>
  <c r="B9" i="1"/>
  <c r="A10" i="1"/>
  <c r="B10" i="1"/>
  <c r="A11" i="1"/>
  <c r="B11" i="1"/>
  <c r="A12" i="1"/>
  <c r="B12" i="1"/>
  <c r="A13" i="1"/>
  <c r="B13" i="1"/>
  <c r="A14" i="1"/>
  <c r="A15" i="1"/>
  <c r="B15" i="1"/>
  <c r="A16" i="1"/>
  <c r="B16" i="1"/>
  <c r="A17" i="1"/>
  <c r="B17" i="1"/>
  <c r="A18" i="1"/>
  <c r="B18" i="1"/>
  <c r="A19" i="1"/>
  <c r="B19" i="1"/>
  <c r="A20" i="1"/>
  <c r="B20" i="1"/>
  <c r="A21" i="1"/>
  <c r="A22" i="1"/>
  <c r="B22" i="1"/>
  <c r="A23" i="1"/>
  <c r="B23" i="1"/>
  <c r="A24" i="1"/>
  <c r="B24" i="1"/>
  <c r="A25" i="1"/>
  <c r="B25" i="1"/>
  <c r="A26" i="1"/>
  <c r="A27" i="1"/>
  <c r="A28" i="1"/>
  <c r="A29" i="1"/>
  <c r="B29" i="1"/>
  <c r="A30" i="1"/>
  <c r="B30" i="1"/>
</calcChain>
</file>

<file path=xl/sharedStrings.xml><?xml version="1.0" encoding="utf-8"?>
<sst xmlns="http://schemas.openxmlformats.org/spreadsheetml/2006/main" count="140" uniqueCount="101">
  <si>
    <t>Bill Title</t>
  </si>
  <si>
    <t>Bill Short Name</t>
  </si>
  <si>
    <t>Latest Action Date</t>
  </si>
  <si>
    <t>Latest Action</t>
  </si>
  <si>
    <t>Upcoming Committee Hearings</t>
  </si>
  <si>
    <t>Latest Committee Hearings</t>
  </si>
  <si>
    <t>Care evaluation established as a covered medical assistance home care service, medical assistance homemaker rates modified, and report required.</t>
  </si>
  <si>
    <t>MHCA Care Evaluation Proposal</t>
  </si>
  <si>
    <t>Author added Hemmingsen-Jaeger</t>
  </si>
  <si>
    <t>Human Services Finance - February 14, 2023, 01:00 PM CST;
Human Services Finance - February 14, 2023, 01:00 PM CST;
Human Services Policy - January 30, 2023, 01:00 PM CST</t>
  </si>
  <si>
    <t xml:space="preserve"> Proposal brought forward by MHCA for Care Evaluation reimbursement. </t>
  </si>
  <si>
    <t>End-of-life option established for terminally ill adults with a prognosis of six months or less, criminal penalties provided, data classified, reports required, immunity provided, and enforcement authorized.</t>
  </si>
  <si>
    <t>End-of-Life Option Act</t>
  </si>
  <si>
    <t>Author added Curran</t>
  </si>
  <si>
    <t>Health Finance and Policy - January 25, 2024, 01:00 PM CST</t>
  </si>
  <si>
    <t xml:space="preserve"> Proposal for a Medical Aid in Dying policy for the state of MN. </t>
  </si>
  <si>
    <t>Community paramedic certification requirements modified, and medical assistance coverage of community paramedic services modified.</t>
  </si>
  <si>
    <t>Community Paramedic Qualification and Reimbursement</t>
  </si>
  <si>
    <t>Introduction and first reading, referred to Health Finance and Policy</t>
  </si>
  <si>
    <t xml:space="preserve"> Makes changes to the qualifying routes and reimbursement structures for community paramedics. </t>
  </si>
  <si>
    <t>Medical assistance for employed persons with disabilities program modified.</t>
  </si>
  <si>
    <t>Nonpayment of MA-EPD Monthly Premiums</t>
  </si>
  <si>
    <t>Committee report, to adopt and re-refer to Human Services Finance</t>
  </si>
  <si>
    <t>Human Services Policy - February 19, 2024, 01:00 PM CST</t>
  </si>
  <si>
    <t xml:space="preserve"> Prohibits nonpayment of the MA-EPD premium from resulting in denial or termination from the program.</t>
  </si>
  <si>
    <t>Commissioner of human services required to issue request for proposals for a continuous improvement study of access to disability services, report required, and money appropriated.</t>
  </si>
  <si>
    <t>Continuous Improvement Study of Access to Disability Services</t>
  </si>
  <si>
    <t xml:space="preserve"> Requires DHS to issue a request for proposals for a continuous improvement study of access to disability services. </t>
  </si>
  <si>
    <t>Commissioner of human services required to develop county-administered rural medical assistance model, report required, and money appropriated.</t>
  </si>
  <si>
    <t>CARMA (County Administered Rural Medical Assistance Model)</t>
  </si>
  <si>
    <t>Authors added Perryman, Kiel, and Elkins</t>
  </si>
  <si>
    <t xml:space="preserve"> Requires DHS to develop a county-administered rural medical assistance model.</t>
  </si>
  <si>
    <t>Health care service prior authorization and coverage requirements modified, ground for disciplinary action against physicians modified, reports to the commissioner of commerce and the legislature required, data classified, and rulemaking authorized.</t>
  </si>
  <si>
    <t>Limitations on Prior Authorization</t>
  </si>
  <si>
    <t>Committee report, to adopt as amended and re-refer to Commerce Finance and Policy</t>
  </si>
  <si>
    <t>Commerce Finance and Policy - February 28, 2024, 01:00 PM CST</t>
  </si>
  <si>
    <t>Health Finance and Policy - February 15, 2024, 10:30 AM CST</t>
  </si>
  <si>
    <t xml:space="preserve"> Limits use of Prior Authorization, requires automatic processes for its use, and requires annual reports on use</t>
  </si>
  <si>
    <t>Earned sick and safe time modified, and rulemaking authorized.</t>
  </si>
  <si>
    <t>Modifications to Earned Sick and Safe Time Law, Including for Self Directed Services</t>
  </si>
  <si>
    <t>Introduction and first reading, referred to Labor and Industry Finance and Policy</t>
  </si>
  <si>
    <t>Labor and Industry Finance and Policy - February 22, 2024, 01:00 PM CST</t>
  </si>
  <si>
    <t xml:space="preserve"> Makes technical and other changes to the ESST law, including adding a waiver for an individual providing services to a family member under CSG, CDCS and CFSS. </t>
  </si>
  <si>
    <t>Training requirements for nursing assistants and medication aides modified.</t>
  </si>
  <si>
    <t>Nursing Assistants and Medication Aide Training Requirements</t>
  </si>
  <si>
    <t>Authors added Hemmingsen-Jaeger and Baker</t>
  </si>
  <si>
    <t xml:space="preserve"> Changes training requirements for nursing assistants and medication aides. </t>
  </si>
  <si>
    <t>Pilot program grant established for pediatric hospital discharge to home care nursing services, report required, and money appropriated.</t>
  </si>
  <si>
    <t>Pediatric Hospital Discharge Pilot Program</t>
  </si>
  <si>
    <t xml:space="preserve"> Establishes a one time grant for a home care nursing provider to implement a pilot program expediting pediatric hospital to home discharges. </t>
  </si>
  <si>
    <t>Remote worker training and development services permitted for community first services and supports.</t>
  </si>
  <si>
    <t>Remote Delivery of CFSS Worker Training and Development Services</t>
  </si>
  <si>
    <t>Introduction and first reading, referred to Human Services Policy</t>
  </si>
  <si>
    <t xml:space="preserve"> Allows for CFSS worker training and development services to be provided remotely, under certain circumstances.</t>
  </si>
  <si>
    <t>Timelines for medical assistance eligibility determinations for hospital patients modified, supplemental payments for disability waiver services provided, and additional permissible circumstances for the appointment of an emergency guardian provided.</t>
  </si>
  <si>
    <t>Acute Care Hospital Discharges</t>
  </si>
  <si>
    <t xml:space="preserve"> Proposes expedited access to assessments, supplemental payments and emergency guardianships for individuals awaiting discharge from hospital.</t>
  </si>
  <si>
    <t>Private equity companies and real estate investment trusts prohibited from acquiring or increasing control over providers of health care services.</t>
  </si>
  <si>
    <t>Private Equity and Health Care Providers</t>
  </si>
  <si>
    <t>Introduction and first reading, referred to Commerce Finance and Policy</t>
  </si>
  <si>
    <t>None</t>
  </si>
  <si>
    <t xml:space="preserve"> Prohibits Private Equity Companies and Real Estate Investment Trusts from acquiring or increasing control over health care providers. </t>
  </si>
  <si>
    <t>Professional competency and shift wage differential enhanced payment rates established for personal care assistant and community first services and supports professionals, use of enhanced rate revenue for workers modified, temporary personal care assistance rate increase established, and money appropriated.</t>
  </si>
  <si>
    <t>Changes to PCA/CFSS Enhanced Rate</t>
  </si>
  <si>
    <t>Introduction and first reading, referred to Human Services Finance</t>
  </si>
  <si>
    <t xml:space="preserve"> Requires PCA/CFSS providers to use enhanced rate additional revenue only for the wages (not benefits or other costs), tiers the amount of the enhanced rate, and provides an additional enhanced rate for services provided by certain licensed or credentialed individuals or provided on weekends. </t>
  </si>
  <si>
    <t>Care evaluation as a covered medical assistance home care service establishment; medical assistance homecare rates modification</t>
  </si>
  <si>
    <t>Referred to Human Services</t>
  </si>
  <si>
    <t>Human Services - February 13, 2023, 03:00 PM CST</t>
  </si>
  <si>
    <t xml:space="preserve"> Proposal brought forward by MHCA for Care Evaluation reimbursement.</t>
  </si>
  <si>
    <t>Referred to Health and Human Services</t>
  </si>
  <si>
    <t>Certification requirements modification for community paramedics</t>
  </si>
  <si>
    <t>County-administered rural medical assistance model (CARMA)  establishment and appropriation</t>
  </si>
  <si>
    <t>CARMA (County Administered Rural Medical Assistance Model)CARMA (County Administered Rural Medical Assistance Model)</t>
  </si>
  <si>
    <t>Prior authorization and coverage of health services requirements modification; ground for disciplinary action against physicians modification; commissioner of commerce and legislature report requirements; classifying data</t>
  </si>
  <si>
    <t>Authors added Wiklund; Klein; Mann; Abeler</t>
  </si>
  <si>
    <t>State-only funding permission of personal care assistance services provided by parents or spouses</t>
  </si>
  <si>
    <t>PCA Services Provided by Parent or Spouse</t>
  </si>
  <si>
    <t>Human Services - February 26, 2024, 03:00 PM CST</t>
  </si>
  <si>
    <t xml:space="preserve"> Allows for parents and spouses to be reimbursed for providing PCA services.</t>
  </si>
  <si>
    <t>Medical assistance modification for employed persons with disabilities program</t>
  </si>
  <si>
    <t>Disability services continuous improvement study requirement and appropriation</t>
  </si>
  <si>
    <t>Medical assistance eligibility timeline modifications for certain hospital patients, providing supplemental payments for certain disability waiver services, and providing additional permissible circumstances for the appointment of an emergency guardian</t>
  </si>
  <si>
    <t xml:space="preserve"> Proposes expedited access to assessments, supplemental payments and emergency guardianships for individuals awaiting discharge from hospital. </t>
  </si>
  <si>
    <t>Remote worker training and development services for community first services and supports permission provision</t>
  </si>
  <si>
    <t>Home care worker education grants and loan forgiveness establishment and appropriations</t>
  </si>
  <si>
    <t>Home Care Workers Loan Forgiveness and Grants</t>
  </si>
  <si>
    <t>Referred to Higher Education</t>
  </si>
  <si>
    <t xml:space="preserve"> Allocates funds to the MN Office of Higher Education for home care worker grants and loan forgiveness. </t>
  </si>
  <si>
    <t>MinnesotaCare access for direct support professionals authorization and appropriation</t>
  </si>
  <si>
    <t>Certain In-home Direct Support Professionals Access to MinnesotaCare</t>
  </si>
  <si>
    <t xml:space="preserve"> Allows certain in-home direct support professionals to access MinnesotaCare coverage. </t>
  </si>
  <si>
    <t>Expansion of reimbursement for overtime, overnight asleep services, and consecutive shifts for personal care assistants and community-first services and support workers direction to the Commissioner of Human Services provision</t>
  </si>
  <si>
    <t>PCA/CFSS Overtime, Overnight staffing, 24 Plus Hour Shifts</t>
  </si>
  <si>
    <t xml:space="preserve"> Requires DHS to submit a plan to CMS allowing for PCA and CFSS workers to provide up to eight hours of overtime, to provide asleep or awake staffing overnight in the same manner as under the waivers, and to provide services in shifts of up to 80 consecutive hours when otherwise compliant with federal and state labor laws.</t>
  </si>
  <si>
    <t>Professional competency and shift wage differential enhanced payment rates for personal care assistant and community first services and support professional establishment, enhanced rate revenue for workers modification, temporary personal care assistance rate increase established, appropriations</t>
  </si>
  <si>
    <t>Grant establishment for a pilot program for pediatric hospital discharge to home care nursing services</t>
  </si>
  <si>
    <t>Companion Bill</t>
  </si>
  <si>
    <t xml:space="preserve">Bill Number </t>
  </si>
  <si>
    <t xml:space="preserve">Bill Description </t>
  </si>
  <si>
    <t xml:space="preserve"> Requires DHS to issue a request for proposals for a continuous improvement study of access to disability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</si>
</sst>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4"/>
      <name val="Calibri"/>
      <family val="2"/>
      <scheme val="minor"/>
    </font>
    <font>
      <b/>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19"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9" formatCode="m/d/yyyy"/>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theme="4"/>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4"/>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I30" totalsRowShown="0" headerRowDxfId="10" dataDxfId="9">
  <autoFilter ref="A1:I30" xr:uid="{00000000-0009-0000-0100-000001000000}"/>
  <tableColumns count="9">
    <tableColumn id="1" xr3:uid="{00000000-0010-0000-0000-000001000000}" name="Bill Number " dataDxfId="8"/>
    <tableColumn id="2" xr3:uid="{00000000-0010-0000-0000-000002000000}" name="Companion Bill" dataDxfId="7"/>
    <tableColumn id="3" xr3:uid="{00000000-0010-0000-0000-000003000000}" name="Bill Title" dataDxfId="6"/>
    <tableColumn id="4" xr3:uid="{00000000-0010-0000-0000-000004000000}" name="Bill Short Name" dataDxfId="5"/>
    <tableColumn id="5" xr3:uid="{00000000-0010-0000-0000-000005000000}" name="Latest Action Date" dataDxfId="4"/>
    <tableColumn id="6" xr3:uid="{00000000-0010-0000-0000-000006000000}" name="Latest Action" dataDxfId="3"/>
    <tableColumn id="7" xr3:uid="{00000000-0010-0000-0000-000007000000}" name="Upcoming Committee Hearings" dataDxfId="2"/>
    <tableColumn id="8" xr3:uid="{00000000-0010-0000-0000-000008000000}" name="Latest Committee Hearings" dataDxfId="1"/>
    <tableColumn id="9" xr3:uid="{00000000-0010-0000-0000-000009000000}" name="Bill Description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topLeftCell="C5" workbookViewId="0">
      <selection activeCell="J22" sqref="J22"/>
    </sheetView>
  </sheetViews>
  <sheetFormatPr defaultColWidth="30.7109375" defaultRowHeight="30" customHeight="1" x14ac:dyDescent="0.25"/>
  <cols>
    <col min="1" max="2" width="30.7109375" style="2"/>
    <col min="3" max="16384" width="30.7109375" style="3"/>
  </cols>
  <sheetData>
    <row r="1" spans="1:9" s="1" customFormat="1" ht="30" customHeight="1" x14ac:dyDescent="0.25">
      <c r="A1" s="1" t="s">
        <v>98</v>
      </c>
      <c r="B1" s="1" t="s">
        <v>97</v>
      </c>
      <c r="C1" s="1" t="s">
        <v>0</v>
      </c>
      <c r="D1" s="1" t="s">
        <v>1</v>
      </c>
      <c r="E1" s="1" t="s">
        <v>2</v>
      </c>
      <c r="F1" s="1" t="s">
        <v>3</v>
      </c>
      <c r="G1" s="1" t="s">
        <v>4</v>
      </c>
      <c r="H1" s="1" t="s">
        <v>5</v>
      </c>
      <c r="I1" s="1" t="s">
        <v>99</v>
      </c>
    </row>
    <row r="2" spans="1:9" ht="30" customHeight="1" x14ac:dyDescent="0.25">
      <c r="A2" s="2" t="str">
        <f>HYPERLINK("https://pluralpolicy.com/app/legislative-tracking/bill/details/state-mn-2023_2024-hf585", "MN HF 585")</f>
        <v>MN HF 585</v>
      </c>
      <c r="B2" s="2" t="str">
        <f>HYPERLINK("https://pluralpolicy.com/app/legislative-tracking/bill/details/state-mn-2023_2024-sf903","MN SF 903")</f>
        <v>MN SF 903</v>
      </c>
      <c r="C2" s="3" t="s">
        <v>6</v>
      </c>
      <c r="D2" s="3" t="s">
        <v>7</v>
      </c>
      <c r="E2" s="4">
        <v>45033</v>
      </c>
      <c r="F2" s="3" t="s">
        <v>8</v>
      </c>
      <c r="H2" s="3" t="s">
        <v>9</v>
      </c>
      <c r="I2" s="3" t="s">
        <v>10</v>
      </c>
    </row>
    <row r="3" spans="1:9" ht="30" customHeight="1" x14ac:dyDescent="0.25">
      <c r="A3" s="2" t="str">
        <f>HYPERLINK("https://pluralpolicy.com/app/legislative-tracking/bill/details/state-mn-2023_2024-hf1930", "MN HF 1930")</f>
        <v>MN HF 1930</v>
      </c>
      <c r="B3" s="2" t="str">
        <f>HYPERLINK("https://pluralpolicy.com/app/legislative-tracking/bill/details/state-mn-2023_2024-sf1813","MN SF 1813")</f>
        <v>MN SF 1813</v>
      </c>
      <c r="C3" s="3" t="s">
        <v>11</v>
      </c>
      <c r="D3" s="3" t="s">
        <v>12</v>
      </c>
      <c r="E3" s="4">
        <v>45341</v>
      </c>
      <c r="F3" s="3" t="s">
        <v>13</v>
      </c>
      <c r="H3" s="3" t="s">
        <v>14</v>
      </c>
      <c r="I3" s="3" t="s">
        <v>15</v>
      </c>
    </row>
    <row r="4" spans="1:9" ht="30" customHeight="1" x14ac:dyDescent="0.25">
      <c r="A4" s="2" t="str">
        <f>HYPERLINK("https://pluralpolicy.com/app/legislative-tracking/bill/details/state-mn-2023_2024-hf2574", "MN HF 2574")</f>
        <v>MN HF 2574</v>
      </c>
      <c r="B4" s="2" t="str">
        <f>HYPERLINK("https://pluralpolicy.com/app/legislative-tracking/bill/details/state-mn-2023_2024-sf2660","MN SF 2660")</f>
        <v>MN SF 2660</v>
      </c>
      <c r="C4" s="3" t="s">
        <v>16</v>
      </c>
      <c r="D4" s="3" t="s">
        <v>17</v>
      </c>
      <c r="E4" s="4">
        <v>44991</v>
      </c>
      <c r="F4" s="3" t="s">
        <v>18</v>
      </c>
      <c r="I4" s="3" t="s">
        <v>19</v>
      </c>
    </row>
    <row r="5" spans="1:9" ht="30" customHeight="1" x14ac:dyDescent="0.25">
      <c r="A5" s="2" t="str">
        <f>HYPERLINK("https://pluralpolicy.com/app/legislative-tracking/bill/details/state-mn-2023_2024-hf3419", "MN HF 3419")</f>
        <v>MN HF 3419</v>
      </c>
      <c r="B5" s="2" t="str">
        <f>HYPERLINK("https://pluralpolicy.com/app/legislative-tracking/bill/details/state-mn-2023_2024-sf3648","MN SF 3648")</f>
        <v>MN SF 3648</v>
      </c>
      <c r="C5" s="3" t="s">
        <v>20</v>
      </c>
      <c r="D5" s="3" t="s">
        <v>21</v>
      </c>
      <c r="E5" s="4">
        <v>45344</v>
      </c>
      <c r="F5" s="3" t="s">
        <v>22</v>
      </c>
      <c r="H5" s="3" t="s">
        <v>23</v>
      </c>
      <c r="I5" s="3" t="s">
        <v>24</v>
      </c>
    </row>
    <row r="6" spans="1:9" ht="30" customHeight="1" x14ac:dyDescent="0.25">
      <c r="A6" s="2" t="str">
        <f>HYPERLINK("https://pluralpolicy.com/app/legislative-tracking/bill/details/state-mn-2023_2024-hf3445", "MN HF 3445")</f>
        <v>MN HF 3445</v>
      </c>
      <c r="B6" s="2" t="str">
        <f>HYPERLINK("https://pluralpolicy.com/app/legislative-tracking/bill/details/state-mn-2023_2024-sf3894","MN SF 3894")</f>
        <v>MN SF 3894</v>
      </c>
      <c r="C6" s="3" t="s">
        <v>25</v>
      </c>
      <c r="D6" s="3" t="s">
        <v>26</v>
      </c>
      <c r="E6" s="4">
        <v>45344</v>
      </c>
      <c r="F6" s="3" t="s">
        <v>22</v>
      </c>
      <c r="H6" s="3" t="s">
        <v>23</v>
      </c>
      <c r="I6" s="3" t="s">
        <v>27</v>
      </c>
    </row>
    <row r="7" spans="1:9" ht="30" customHeight="1" x14ac:dyDescent="0.25">
      <c r="A7" s="2" t="str">
        <f>HYPERLINK("https://pluralpolicy.com/app/legislative-tracking/bill/details/state-mn-2023_2024-hf3533", "MN HF 3533")</f>
        <v>MN HF 3533</v>
      </c>
      <c r="B7" s="2" t="str">
        <f>HYPERLINK("https://pluralpolicy.com/app/legislative-tracking/bill/details/state-mn-2023_2024-sf3372","MN SF 3372")</f>
        <v>MN SF 3372</v>
      </c>
      <c r="C7" s="3" t="s">
        <v>28</v>
      </c>
      <c r="D7" s="3" t="s">
        <v>29</v>
      </c>
      <c r="E7" s="4">
        <v>45344</v>
      </c>
      <c r="F7" s="3" t="s">
        <v>30</v>
      </c>
      <c r="H7" s="3" t="s">
        <v>23</v>
      </c>
      <c r="I7" s="3" t="s">
        <v>31</v>
      </c>
    </row>
    <row r="8" spans="1:9" ht="30" customHeight="1" x14ac:dyDescent="0.25">
      <c r="A8" s="2" t="str">
        <f>HYPERLINK("https://pluralpolicy.com/app/legislative-tracking/bill/details/state-mn-2023_2024-hf3578", "MN HF 3578")</f>
        <v>MN HF 3578</v>
      </c>
      <c r="B8" s="2" t="str">
        <f>HYPERLINK("https://pluralpolicy.com/app/legislative-tracking/bill/details/state-mn-2023_2024-sf3532","MN SF 3532")</f>
        <v>MN SF 3532</v>
      </c>
      <c r="C8" s="3" t="s">
        <v>32</v>
      </c>
      <c r="D8" s="3" t="s">
        <v>33</v>
      </c>
      <c r="E8" s="4">
        <v>45344</v>
      </c>
      <c r="F8" s="3" t="s">
        <v>34</v>
      </c>
      <c r="G8" s="3" t="s">
        <v>35</v>
      </c>
      <c r="H8" s="3" t="s">
        <v>36</v>
      </c>
      <c r="I8" s="3" t="s">
        <v>37</v>
      </c>
    </row>
    <row r="9" spans="1:9" ht="30" customHeight="1" x14ac:dyDescent="0.25">
      <c r="A9" s="2" t="str">
        <f>HYPERLINK("https://pluralpolicy.com/app/legislative-tracking/bill/details/state-mn-2023_2024-hf3882", "MN HF 3882")</f>
        <v>MN HF 3882</v>
      </c>
      <c r="B9" s="2" t="str">
        <f>HYPERLINK("https://pluralpolicy.com/app/legislative-tracking/bill/details/state-mn-2023_2024-sf3787","MN SF 3787")</f>
        <v>MN SF 3787</v>
      </c>
      <c r="C9" s="3" t="s">
        <v>38</v>
      </c>
      <c r="D9" s="3" t="s">
        <v>39</v>
      </c>
      <c r="E9" s="4">
        <v>45337</v>
      </c>
      <c r="F9" s="3" t="s">
        <v>40</v>
      </c>
      <c r="H9" s="3" t="s">
        <v>41</v>
      </c>
      <c r="I9" s="3" t="s">
        <v>42</v>
      </c>
    </row>
    <row r="10" spans="1:9" ht="30" customHeight="1" x14ac:dyDescent="0.25">
      <c r="A10" s="2" t="str">
        <f>HYPERLINK("https://pluralpolicy.com/app/legislative-tracking/bill/details/state-mn-2023_2024-hf3979", "MN HF 3979")</f>
        <v>MN HF 3979</v>
      </c>
      <c r="B10" s="2" t="str">
        <f>HYPERLINK("https://pluralpolicy.com/app/legislative-tracking/bill/details/state-mn-2023_2024-sf4235","MN SF 4235")</f>
        <v>MN SF 4235</v>
      </c>
      <c r="C10" s="3" t="s">
        <v>43</v>
      </c>
      <c r="D10" s="3" t="s">
        <v>44</v>
      </c>
      <c r="E10" s="4">
        <v>45344</v>
      </c>
      <c r="F10" s="3" t="s">
        <v>45</v>
      </c>
      <c r="I10" s="3" t="s">
        <v>46</v>
      </c>
    </row>
    <row r="11" spans="1:9" ht="30" customHeight="1" x14ac:dyDescent="0.25">
      <c r="A11" s="2" t="str">
        <f>HYPERLINK("https://pluralpolicy.com/app/legislative-tracking/bill/details/state-mn-2023_2024-hf4047", "MN HF 4047")</f>
        <v>MN HF 4047</v>
      </c>
      <c r="B11" s="2" t="str">
        <f>HYPERLINK("https://pluralpolicy.com/app/legislative-tracking/bill/details/state-mn-2023_2024-sf4094","MN SF 4094")</f>
        <v>MN SF 4094</v>
      </c>
      <c r="C11" s="3" t="s">
        <v>47</v>
      </c>
      <c r="D11" s="3" t="s">
        <v>48</v>
      </c>
      <c r="E11" s="4">
        <v>45344</v>
      </c>
      <c r="F11" s="3" t="s">
        <v>18</v>
      </c>
      <c r="I11" s="3" t="s">
        <v>49</v>
      </c>
    </row>
    <row r="12" spans="1:9" ht="30" customHeight="1" x14ac:dyDescent="0.25">
      <c r="A12" s="2" t="str">
        <f>HYPERLINK("https://pluralpolicy.com/app/legislative-tracking/bill/details/state-mn-2023_2024-hf4073", "MN HF 4073")</f>
        <v>MN HF 4073</v>
      </c>
      <c r="B12" s="2" t="str">
        <f>HYPERLINK("https://pluralpolicy.com/app/legislative-tracking/bill/details/state-mn-2023_2024-sf3991","MN SF 3991")</f>
        <v>MN SF 3991</v>
      </c>
      <c r="C12" s="3" t="s">
        <v>50</v>
      </c>
      <c r="D12" s="3" t="s">
        <v>51</v>
      </c>
      <c r="E12" s="4">
        <v>45344</v>
      </c>
      <c r="F12" s="3" t="s">
        <v>52</v>
      </c>
      <c r="I12" s="3" t="s">
        <v>53</v>
      </c>
    </row>
    <row r="13" spans="1:9" ht="30" customHeight="1" x14ac:dyDescent="0.25">
      <c r="A13" s="2" t="str">
        <f>HYPERLINK("https://pluralpolicy.com/app/legislative-tracking/bill/details/state-mn-2023_2024-hf4106", "MN HF 4106")</f>
        <v>MN HF 4106</v>
      </c>
      <c r="B13" s="2" t="str">
        <f>HYPERLINK("https://pluralpolicy.com/app/legislative-tracking/bill/details/state-mn-2023_2024-sf3989","MN SF 3989")</f>
        <v>MN SF 3989</v>
      </c>
      <c r="C13" s="3" t="s">
        <v>54</v>
      </c>
      <c r="D13" s="3" t="s">
        <v>55</v>
      </c>
      <c r="E13" s="4">
        <v>45344</v>
      </c>
      <c r="F13" s="3" t="s">
        <v>52</v>
      </c>
      <c r="I13" s="3" t="s">
        <v>56</v>
      </c>
    </row>
    <row r="14" spans="1:9" ht="30" customHeight="1" x14ac:dyDescent="0.25">
      <c r="A14" s="2" t="str">
        <f>HYPERLINK("https://pluralpolicy.com/app/legislative-tracking/bill/details/state-mn-2023_2024-hf4206", "MN HF 4206")</f>
        <v>MN HF 4206</v>
      </c>
      <c r="B14" s="2" t="s">
        <v>60</v>
      </c>
      <c r="C14" s="3" t="s">
        <v>57</v>
      </c>
      <c r="D14" s="3" t="s">
        <v>58</v>
      </c>
      <c r="E14" s="4">
        <v>45344</v>
      </c>
      <c r="F14" s="3" t="s">
        <v>59</v>
      </c>
      <c r="I14" s="3" t="s">
        <v>61</v>
      </c>
    </row>
    <row r="15" spans="1:9" ht="30" customHeight="1" x14ac:dyDescent="0.25">
      <c r="A15" s="2" t="str">
        <f>HYPERLINK("https://pluralpolicy.com/app/legislative-tracking/bill/details/state-mn-2023_2024-hf4218", "MN HF 4218")</f>
        <v>MN HF 4218</v>
      </c>
      <c r="B15" s="2" t="str">
        <f>HYPERLINK("https://pluralpolicy.com/app/legislative-tracking/bill/details/state-mn-2023_2024-sf4045","MN SF 4045")</f>
        <v>MN SF 4045</v>
      </c>
      <c r="C15" s="3" t="s">
        <v>62</v>
      </c>
      <c r="D15" s="3" t="s">
        <v>63</v>
      </c>
      <c r="E15" s="4">
        <v>45344</v>
      </c>
      <c r="F15" s="3" t="s">
        <v>64</v>
      </c>
      <c r="I15" s="3" t="s">
        <v>65</v>
      </c>
    </row>
    <row r="16" spans="1:9" ht="30" customHeight="1" x14ac:dyDescent="0.25">
      <c r="A16" s="2" t="str">
        <f>HYPERLINK("https://pluralpolicy.com/app/legislative-tracking/bill/details/state-mn-2023_2024-sf903", "MN SF 903")</f>
        <v>MN SF 903</v>
      </c>
      <c r="B16" s="2" t="str">
        <f>HYPERLINK("https://pluralpolicy.com/app/legislative-tracking/bill/details/state-mn-2023_2024-hf585","MN HF 585")</f>
        <v>MN HF 585</v>
      </c>
      <c r="C16" s="3" t="s">
        <v>66</v>
      </c>
      <c r="D16" s="3" t="s">
        <v>7</v>
      </c>
      <c r="E16" s="4">
        <v>44953</v>
      </c>
      <c r="F16" s="3" t="s">
        <v>67</v>
      </c>
      <c r="H16" s="3" t="s">
        <v>68</v>
      </c>
      <c r="I16" s="3" t="s">
        <v>69</v>
      </c>
    </row>
    <row r="17" spans="1:9" ht="30" customHeight="1" x14ac:dyDescent="0.25">
      <c r="A17" s="2" t="str">
        <f>HYPERLINK("https://pluralpolicy.com/app/legislative-tracking/bill/details/state-mn-2023_2024-sf1813", "MN SF 1813")</f>
        <v>MN SF 1813</v>
      </c>
      <c r="B17" s="2" t="str">
        <f>HYPERLINK("https://pluralpolicy.com/app/legislative-tracking/bill/details/state-mn-2023_2024-hf1930","MN HF 1930")</f>
        <v>MN HF 1930</v>
      </c>
      <c r="C17" s="3" t="s">
        <v>12</v>
      </c>
      <c r="D17" s="3" t="s">
        <v>12</v>
      </c>
      <c r="E17" s="4">
        <v>44973</v>
      </c>
      <c r="F17" s="3" t="s">
        <v>70</v>
      </c>
      <c r="I17" s="3" t="s">
        <v>15</v>
      </c>
    </row>
    <row r="18" spans="1:9" ht="30" customHeight="1" x14ac:dyDescent="0.25">
      <c r="A18" s="2" t="str">
        <f>HYPERLINK("https://pluralpolicy.com/app/legislative-tracking/bill/details/state-mn-2023_2024-sf2660", "MN SF 2660")</f>
        <v>MN SF 2660</v>
      </c>
      <c r="B18" s="2" t="str">
        <f>HYPERLINK("https://pluralpolicy.com/app/legislative-tracking/bill/details/state-mn-2023_2024-hf2574","MN HF 2574")</f>
        <v>MN HF 2574</v>
      </c>
      <c r="C18" s="3" t="s">
        <v>71</v>
      </c>
      <c r="D18" s="3" t="s">
        <v>17</v>
      </c>
      <c r="E18" s="4">
        <v>44992</v>
      </c>
      <c r="F18" s="3" t="s">
        <v>70</v>
      </c>
      <c r="I18" s="3" t="s">
        <v>19</v>
      </c>
    </row>
    <row r="19" spans="1:9" ht="30" customHeight="1" x14ac:dyDescent="0.25">
      <c r="A19" s="2" t="str">
        <f>HYPERLINK("https://pluralpolicy.com/app/legislative-tracking/bill/details/state-mn-2023_2024-sf3372", "MN SF 3372")</f>
        <v>MN SF 3372</v>
      </c>
      <c r="B19" s="2" t="str">
        <f>HYPERLINK("https://pluralpolicy.com/app/legislative-tracking/bill/details/state-mn-2023_2024-hf3533","MN HF 3533")</f>
        <v>MN HF 3533</v>
      </c>
      <c r="C19" s="3" t="s">
        <v>72</v>
      </c>
      <c r="D19" s="3" t="s">
        <v>73</v>
      </c>
      <c r="E19" s="4">
        <v>45334</v>
      </c>
      <c r="F19" s="3" t="s">
        <v>70</v>
      </c>
      <c r="I19" s="3" t="s">
        <v>31</v>
      </c>
    </row>
    <row r="20" spans="1:9" ht="30" customHeight="1" x14ac:dyDescent="0.25">
      <c r="A20" s="2" t="str">
        <f>HYPERLINK("https://pluralpolicy.com/app/legislative-tracking/bill/details/state-mn-2023_2024-sf3532", "MN SF 3532")</f>
        <v>MN SF 3532</v>
      </c>
      <c r="B20" s="2" t="str">
        <f>HYPERLINK("https://pluralpolicy.com/app/legislative-tracking/bill/details/state-mn-2023_2024-hf3578","MN HF 3578")</f>
        <v>MN HF 3578</v>
      </c>
      <c r="C20" s="3" t="s">
        <v>74</v>
      </c>
      <c r="D20" s="3" t="s">
        <v>33</v>
      </c>
      <c r="E20" s="4">
        <v>45337</v>
      </c>
      <c r="F20" s="3" t="s">
        <v>75</v>
      </c>
      <c r="I20" s="3" t="s">
        <v>37</v>
      </c>
    </row>
    <row r="21" spans="1:9" ht="30" customHeight="1" x14ac:dyDescent="0.25">
      <c r="A21" s="2" t="str">
        <f>HYPERLINK("https://pluralpolicy.com/app/legislative-tracking/bill/details/state-mn-2023_2024-sf3634", "MN SF 3634")</f>
        <v>MN SF 3634</v>
      </c>
      <c r="B21" s="2" t="s">
        <v>60</v>
      </c>
      <c r="C21" s="3" t="s">
        <v>76</v>
      </c>
      <c r="D21" s="3" t="s">
        <v>77</v>
      </c>
      <c r="E21" s="4">
        <v>45337</v>
      </c>
      <c r="F21" s="3" t="s">
        <v>67</v>
      </c>
      <c r="G21" s="3" t="s">
        <v>78</v>
      </c>
      <c r="I21" s="3" t="s">
        <v>79</v>
      </c>
    </row>
    <row r="22" spans="1:9" ht="30" customHeight="1" x14ac:dyDescent="0.25">
      <c r="A22" s="2" t="str">
        <f>HYPERLINK("https://pluralpolicy.com/app/legislative-tracking/bill/details/state-mn-2023_2024-sf3648", "MN SF 3648")</f>
        <v>MN SF 3648</v>
      </c>
      <c r="B22" s="2" t="str">
        <f>HYPERLINK("https://pluralpolicy.com/app/legislative-tracking/bill/details/state-mn-2023_2024-hf3419","MN HF 3419")</f>
        <v>MN HF 3419</v>
      </c>
      <c r="C22" s="3" t="s">
        <v>80</v>
      </c>
      <c r="D22" s="3" t="s">
        <v>21</v>
      </c>
      <c r="E22" s="4">
        <v>45337</v>
      </c>
      <c r="F22" s="3" t="s">
        <v>67</v>
      </c>
      <c r="I22" s="3" t="s">
        <v>24</v>
      </c>
    </row>
    <row r="23" spans="1:9" ht="30" customHeight="1" x14ac:dyDescent="0.25">
      <c r="A23" s="2" t="str">
        <f>HYPERLINK("https://pluralpolicy.com/app/legislative-tracking/bill/details/state-mn-2023_2024-sf3894", "MN SF 3894")</f>
        <v>MN SF 3894</v>
      </c>
      <c r="B23" s="2" t="str">
        <f>HYPERLINK("https://pluralpolicy.com/app/legislative-tracking/bill/details/state-mn-2023_2024-hf3445","MN HF 3445")</f>
        <v>MN HF 3445</v>
      </c>
      <c r="C23" s="3" t="s">
        <v>81</v>
      </c>
      <c r="D23" s="3" t="s">
        <v>26</v>
      </c>
      <c r="E23" s="4">
        <v>45341</v>
      </c>
      <c r="F23" s="3" t="s">
        <v>67</v>
      </c>
      <c r="I23" s="3" t="s">
        <v>100</v>
      </c>
    </row>
    <row r="24" spans="1:9" ht="30" customHeight="1" x14ac:dyDescent="0.25">
      <c r="A24" s="2" t="str">
        <f>HYPERLINK("https://pluralpolicy.com/app/legislative-tracking/bill/details/state-mn-2023_2024-sf3989", "MN SF 3989")</f>
        <v>MN SF 3989</v>
      </c>
      <c r="B24" s="2" t="str">
        <f>HYPERLINK("https://pluralpolicy.com/app/legislative-tracking/bill/details/state-mn-2023_2024-hf4106","MN HF 4106")</f>
        <v>MN HF 4106</v>
      </c>
      <c r="C24" s="3" t="s">
        <v>82</v>
      </c>
      <c r="D24" s="3" t="s">
        <v>55</v>
      </c>
      <c r="E24" s="4">
        <v>45342</v>
      </c>
      <c r="F24" s="3" t="s">
        <v>67</v>
      </c>
      <c r="I24" s="3" t="s">
        <v>83</v>
      </c>
    </row>
    <row r="25" spans="1:9" ht="30" customHeight="1" x14ac:dyDescent="0.25">
      <c r="A25" s="2" t="str">
        <f>HYPERLINK("https://pluralpolicy.com/app/legislative-tracking/bill/details/state-mn-2023_2024-sf3991", "MN SF 3991")</f>
        <v>MN SF 3991</v>
      </c>
      <c r="B25" s="2" t="str">
        <f>HYPERLINK("https://pluralpolicy.com/app/legislative-tracking/bill/details/state-mn-2023_2024-hf4073","MN HF 4073")</f>
        <v>MN HF 4073</v>
      </c>
      <c r="C25" s="3" t="s">
        <v>84</v>
      </c>
      <c r="D25" s="3" t="s">
        <v>51</v>
      </c>
      <c r="E25" s="4">
        <v>45342</v>
      </c>
      <c r="F25" s="3" t="s">
        <v>67</v>
      </c>
      <c r="I25" s="3" t="s">
        <v>53</v>
      </c>
    </row>
    <row r="26" spans="1:9" ht="30" customHeight="1" x14ac:dyDescent="0.25">
      <c r="A26" s="2" t="str">
        <f>HYPERLINK("https://pluralpolicy.com/app/legislative-tracking/bill/details/state-mn-2023_2024-sf4041", "MN SF 4041")</f>
        <v>MN SF 4041</v>
      </c>
      <c r="B26" s="2" t="s">
        <v>60</v>
      </c>
      <c r="C26" s="3" t="s">
        <v>85</v>
      </c>
      <c r="D26" s="3" t="s">
        <v>86</v>
      </c>
      <c r="E26" s="4">
        <v>45344</v>
      </c>
      <c r="F26" s="3" t="s">
        <v>87</v>
      </c>
      <c r="I26" s="3" t="s">
        <v>88</v>
      </c>
    </row>
    <row r="27" spans="1:9" ht="30" customHeight="1" x14ac:dyDescent="0.25">
      <c r="A27" s="2" t="str">
        <f>HYPERLINK("https://pluralpolicy.com/app/legislative-tracking/bill/details/state-mn-2023_2024-sf4042", "MN SF 4042")</f>
        <v>MN SF 4042</v>
      </c>
      <c r="B27" s="2" t="s">
        <v>60</v>
      </c>
      <c r="C27" s="3" t="s">
        <v>89</v>
      </c>
      <c r="D27" s="3" t="s">
        <v>90</v>
      </c>
      <c r="E27" s="4">
        <v>45344</v>
      </c>
      <c r="F27" s="3" t="s">
        <v>67</v>
      </c>
      <c r="I27" s="3" t="s">
        <v>91</v>
      </c>
    </row>
    <row r="28" spans="1:9" ht="30" customHeight="1" x14ac:dyDescent="0.25">
      <c r="A28" s="2" t="str">
        <f>HYPERLINK("https://pluralpolicy.com/app/legislative-tracking/bill/details/state-mn-2023_2024-sf4043", "MN SF 4043")</f>
        <v>MN SF 4043</v>
      </c>
      <c r="B28" s="2" t="s">
        <v>60</v>
      </c>
      <c r="C28" s="3" t="s">
        <v>92</v>
      </c>
      <c r="D28" s="3" t="s">
        <v>93</v>
      </c>
      <c r="E28" s="4">
        <v>45344</v>
      </c>
      <c r="F28" s="3" t="s">
        <v>67</v>
      </c>
      <c r="I28" s="3" t="s">
        <v>94</v>
      </c>
    </row>
    <row r="29" spans="1:9" ht="30" customHeight="1" x14ac:dyDescent="0.25">
      <c r="A29" s="2" t="str">
        <f>HYPERLINK("https://pluralpolicy.com/app/legislative-tracking/bill/details/state-mn-2023_2024-sf4045", "MN SF 4045")</f>
        <v>MN SF 4045</v>
      </c>
      <c r="B29" s="2" t="str">
        <f>HYPERLINK("https://pluralpolicy.com/app/legislative-tracking/bill/details/state-mn-2023_2024-hf4218","MN HF 4218")</f>
        <v>MN HF 4218</v>
      </c>
      <c r="C29" s="3" t="s">
        <v>95</v>
      </c>
      <c r="D29" s="3" t="s">
        <v>63</v>
      </c>
      <c r="E29" s="4">
        <v>45344</v>
      </c>
      <c r="F29" s="3" t="s">
        <v>67</v>
      </c>
      <c r="I29" s="3" t="s">
        <v>65</v>
      </c>
    </row>
    <row r="30" spans="1:9" ht="30" customHeight="1" x14ac:dyDescent="0.25">
      <c r="A30" s="2" t="str">
        <f>HYPERLINK("https://pluralpolicy.com/app/legislative-tracking/bill/details/state-mn-2023_2024-sf4094", "MN SF 4094")</f>
        <v>MN SF 4094</v>
      </c>
      <c r="B30" s="2" t="str">
        <f>HYPERLINK("https://pluralpolicy.com/app/legislative-tracking/bill/details/state-mn-2023_2024-hf4047","MN HF 4047")</f>
        <v>MN HF 4047</v>
      </c>
      <c r="C30" s="3" t="s">
        <v>96</v>
      </c>
      <c r="D30" s="3" t="s">
        <v>48</v>
      </c>
      <c r="E30" s="4">
        <v>45344</v>
      </c>
      <c r="F30" s="3" t="s">
        <v>70</v>
      </c>
      <c r="I30" s="3" t="s">
        <v>49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Exported-Bills- Anni - Simons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Simons, Anni</dc:creator>
  <cp:lastModifiedBy>Simons, Anni</cp:lastModifiedBy>
  <dcterms:created xsi:type="dcterms:W3CDTF">2024-02-24T16:06:59Z</dcterms:created>
  <dcterms:modified xsi:type="dcterms:W3CDTF">2024-02-24T16:12:01Z</dcterms:modified>
</cp:coreProperties>
</file>