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connect.sharepoint.com/sites/MinnesotaHomeCareAssociation/Shared Documents/MHCA/Confidential/Financials/Budgets/2024 Budgets/Round One proposals/"/>
    </mc:Choice>
  </mc:AlternateContent>
  <xr:revisionPtr revIDLastSave="313" documentId="8_{8CBDCDB2-90F9-40E9-905E-1A7F0F310CFA}" xr6:coauthVersionLast="47" xr6:coauthVersionMax="47" xr10:uidLastSave="{31B90826-3509-49F5-9FC5-2C39B27DE644}"/>
  <bookViews>
    <workbookView xWindow="28680" yWindow="-120" windowWidth="29040" windowHeight="15840" xr2:uid="{49CED94A-A064-41E2-A739-4E152503EE90}"/>
  </bookViews>
  <sheets>
    <sheet name="JP.11.17" sheetId="4" r:id="rId1"/>
    <sheet name="JP.11.02" sheetId="3" r:id="rId2"/>
    <sheet name="JP.10.29" sheetId="2" r:id="rId3"/>
    <sheet name="JP.10.24" sheetId="1" r:id="rId4"/>
  </sheets>
  <definedNames>
    <definedName name="_xlnm.Print_Titles" localSheetId="3">'JP.10.24'!$A:$G,'JP.10.24'!$1:$2</definedName>
    <definedName name="_xlnm.Print_Titles" localSheetId="2">'JP.10.29'!$A:$G,'JP.10.29'!$1:$2</definedName>
    <definedName name="_xlnm.Print_Titles" localSheetId="1">'JP.11.02'!$A:$G,'JP.11.02'!$1:$2</definedName>
    <definedName name="_xlnm.Print_Titles" localSheetId="0">'JP.11.17'!$A:$G,'JP.11.17'!$1:$2</definedName>
    <definedName name="QB_COLUMN_59200" localSheetId="3" hidden="1">'JP.10.24'!$M$2</definedName>
    <definedName name="QB_COLUMN_59200" localSheetId="2" hidden="1">'JP.10.29'!$M$2</definedName>
    <definedName name="QB_COLUMN_59200" localSheetId="1" hidden="1">'JP.11.02'!$M$2</definedName>
    <definedName name="QB_COLUMN_59200" localSheetId="0" hidden="1">'JP.11.17'!$M$2</definedName>
    <definedName name="QB_COLUMN_62230" localSheetId="3" hidden="1">'JP.10.24'!$P$2</definedName>
    <definedName name="QB_COLUMN_62230" localSheetId="2" hidden="1">'JP.10.29'!$P$2</definedName>
    <definedName name="QB_COLUMN_62230" localSheetId="1" hidden="1">'JP.11.02'!$P$2</definedName>
    <definedName name="QB_COLUMN_62230" localSheetId="0" hidden="1">'JP.11.17'!$P$2</definedName>
    <definedName name="QB_COLUMN_63620" localSheetId="3" hidden="1">'JP.10.24'!$O$2</definedName>
    <definedName name="QB_COLUMN_63620" localSheetId="2" hidden="1">'JP.10.29'!$O$2</definedName>
    <definedName name="QB_COLUMN_63620" localSheetId="1" hidden="1">'JP.11.02'!$O$2</definedName>
    <definedName name="QB_COLUMN_63620" localSheetId="0" hidden="1">'JP.11.17'!$O$2</definedName>
    <definedName name="QB_COLUMN_63650" localSheetId="3" hidden="1">'JP.10.24'!#REF!</definedName>
    <definedName name="QB_COLUMN_63650" localSheetId="2" hidden="1">'JP.10.29'!#REF!</definedName>
    <definedName name="QB_COLUMN_63650" localSheetId="1" hidden="1">'JP.11.02'!#REF!</definedName>
    <definedName name="QB_COLUMN_63650" localSheetId="0" hidden="1">'JP.11.17'!#REF!</definedName>
    <definedName name="QB_COLUMN_76210" localSheetId="3" hidden="1">'JP.10.24'!$N$2</definedName>
    <definedName name="QB_COLUMN_76210" localSheetId="2" hidden="1">'JP.10.29'!$N$2</definedName>
    <definedName name="QB_COLUMN_76210" localSheetId="1" hidden="1">'JP.11.02'!$N$2</definedName>
    <definedName name="QB_COLUMN_76210" localSheetId="0" hidden="1">'JP.11.17'!$N$2</definedName>
    <definedName name="QB_COLUMN_76240" localSheetId="3" hidden="1">'JP.10.24'!#REF!</definedName>
    <definedName name="QB_COLUMN_76240" localSheetId="2" hidden="1">'JP.10.29'!#REF!</definedName>
    <definedName name="QB_COLUMN_76240" localSheetId="1" hidden="1">'JP.11.02'!#REF!</definedName>
    <definedName name="QB_COLUMN_76240" localSheetId="0" hidden="1">'JP.11.17'!#REF!</definedName>
    <definedName name="QB_COLUMN_76260" localSheetId="3" hidden="1">'JP.10.24'!#REF!</definedName>
    <definedName name="QB_COLUMN_76260" localSheetId="2" hidden="1">'JP.10.29'!#REF!</definedName>
    <definedName name="QB_COLUMN_76260" localSheetId="1" hidden="1">'JP.11.02'!#REF!</definedName>
    <definedName name="QB_COLUMN_76260" localSheetId="0" hidden="1">'JP.11.17'!#REF!</definedName>
    <definedName name="QB_DATA_0" localSheetId="3" hidden="1">'JP.10.24'!#REF!,'JP.10.24'!#REF!,'JP.10.24'!$7:$7,'JP.10.24'!$8:$8,'JP.10.24'!$9:$9,'JP.10.24'!#REF!,'JP.10.24'!#REF!,'JP.10.24'!$12:$12,'JP.10.24'!$13:$13,'JP.10.24'!$14:$14,'JP.10.24'!$15:$15,'JP.10.24'!$20:$20,'JP.10.24'!#REF!,'JP.10.24'!#REF!,'JP.10.24'!#REF!,'JP.10.24'!#REF!</definedName>
    <definedName name="QB_DATA_0" localSheetId="2" hidden="1">'JP.10.29'!#REF!,'JP.10.29'!#REF!,'JP.10.29'!$7:$7,'JP.10.29'!$8:$8,'JP.10.29'!$9:$9,'JP.10.29'!#REF!,'JP.10.29'!#REF!,'JP.10.29'!$12:$12,'JP.10.29'!$13:$13,'JP.10.29'!$14:$14,'JP.10.29'!$15:$15,'JP.10.29'!$20:$20,'JP.10.29'!#REF!,'JP.10.29'!#REF!,'JP.10.29'!#REF!,'JP.10.29'!#REF!</definedName>
    <definedName name="QB_DATA_0" localSheetId="1" hidden="1">'JP.11.02'!#REF!,'JP.11.02'!#REF!,'JP.11.02'!$7:$7,'JP.11.02'!$8:$8,'JP.11.02'!$9:$9,'JP.11.02'!#REF!,'JP.11.02'!#REF!,'JP.11.02'!$12:$12,'JP.11.02'!$13:$13,'JP.11.02'!$14:$14,'JP.11.02'!$15:$15,'JP.11.02'!$20:$20,'JP.11.02'!#REF!,'JP.11.02'!#REF!,'JP.11.02'!#REF!,'JP.11.02'!#REF!</definedName>
    <definedName name="QB_DATA_0" localSheetId="0" hidden="1">'JP.11.17'!#REF!,'JP.11.17'!#REF!,'JP.11.17'!$7:$7,'JP.11.17'!$8:$8,'JP.11.17'!$9:$9,'JP.11.17'!#REF!,'JP.11.17'!#REF!,'JP.11.17'!$12:$12,'JP.11.17'!$13:$13,'JP.11.17'!$14:$14,'JP.11.17'!$15:$15,'JP.11.17'!$20:$20,'JP.11.17'!#REF!,'JP.11.17'!#REF!,'JP.11.17'!#REF!,'JP.11.17'!#REF!</definedName>
    <definedName name="QB_DATA_1" localSheetId="3" hidden="1">'JP.10.24'!#REF!,'JP.10.24'!#REF!,'JP.10.24'!$24:$24,'JP.10.24'!$25:$25,'JP.10.24'!$26:$26,'JP.10.24'!#REF!,'JP.10.24'!#REF!,'JP.10.24'!#REF!,'JP.10.24'!$28:$28,'JP.10.24'!#REF!,'JP.10.24'!#REF!,'JP.10.24'!#REF!,'JP.10.24'!#REF!,'JP.10.24'!#REF!,'JP.10.24'!#REF!,'JP.10.24'!$31:$31</definedName>
    <definedName name="QB_DATA_1" localSheetId="2" hidden="1">'JP.10.29'!#REF!,'JP.10.29'!#REF!,'JP.10.29'!$24:$24,'JP.10.29'!$25:$25,'JP.10.29'!$26:$26,'JP.10.29'!#REF!,'JP.10.29'!#REF!,'JP.10.29'!#REF!,'JP.10.29'!$28:$28,'JP.10.29'!#REF!,'JP.10.29'!#REF!,'JP.10.29'!#REF!,'JP.10.29'!#REF!,'JP.10.29'!#REF!,'JP.10.29'!#REF!,'JP.10.29'!$31:$31</definedName>
    <definedName name="QB_DATA_1" localSheetId="1" hidden="1">'JP.11.02'!#REF!,'JP.11.02'!#REF!,'JP.11.02'!$24:$24,'JP.11.02'!$25:$25,'JP.11.02'!$26:$26,'JP.11.02'!#REF!,'JP.11.02'!#REF!,'JP.11.02'!#REF!,'JP.11.02'!$28:$28,'JP.11.02'!#REF!,'JP.11.02'!#REF!,'JP.11.02'!#REF!,'JP.11.02'!#REF!,'JP.11.02'!#REF!,'JP.11.02'!#REF!,'JP.11.02'!$31:$31</definedName>
    <definedName name="QB_DATA_1" localSheetId="0" hidden="1">'JP.11.17'!#REF!,'JP.11.17'!#REF!,'JP.11.17'!$24:$24,'JP.11.17'!$25:$25,'JP.11.17'!$26:$26,'JP.11.17'!#REF!,'JP.11.17'!#REF!,'JP.11.17'!#REF!,'JP.11.17'!$28:$28,'JP.11.17'!#REF!,'JP.11.17'!#REF!,'JP.11.17'!#REF!,'JP.11.17'!#REF!,'JP.11.17'!#REF!,'JP.11.17'!#REF!,'JP.11.17'!$31:$31</definedName>
    <definedName name="QB_DATA_2" localSheetId="3" hidden="1">'JP.10.24'!$32:$32,'JP.10.24'!#REF!,'JP.10.24'!$33:$33,'JP.10.24'!$34:$34,'JP.10.24'!$35:$35,'JP.10.24'!#REF!,'JP.10.24'!#REF!,'JP.10.24'!#REF!,'JP.10.24'!#REF!,'JP.10.24'!#REF!,'JP.10.24'!#REF!,'JP.10.24'!#REF!,'JP.10.24'!#REF!,'JP.10.24'!#REF!,'JP.10.24'!$42:$42,'JP.10.24'!#REF!</definedName>
    <definedName name="QB_DATA_2" localSheetId="2" hidden="1">'JP.10.29'!$32:$32,'JP.10.29'!#REF!,'JP.10.29'!$33:$33,'JP.10.29'!$34:$34,'JP.10.29'!$35:$35,'JP.10.29'!#REF!,'JP.10.29'!#REF!,'JP.10.29'!#REF!,'JP.10.29'!#REF!,'JP.10.29'!#REF!,'JP.10.29'!#REF!,'JP.10.29'!#REF!,'JP.10.29'!#REF!,'JP.10.29'!#REF!,'JP.10.29'!$42:$42,'JP.10.29'!#REF!</definedName>
    <definedName name="QB_DATA_2" localSheetId="1" hidden="1">'JP.11.02'!$32:$32,'JP.11.02'!#REF!,'JP.11.02'!$33:$33,'JP.11.02'!$34:$34,'JP.11.02'!$35:$35,'JP.11.02'!#REF!,'JP.11.02'!#REF!,'JP.11.02'!#REF!,'JP.11.02'!#REF!,'JP.11.02'!#REF!,'JP.11.02'!#REF!,'JP.11.02'!#REF!,'JP.11.02'!#REF!,'JP.11.02'!#REF!,'JP.11.02'!$42:$42,'JP.11.02'!#REF!</definedName>
    <definedName name="QB_DATA_2" localSheetId="0" hidden="1">'JP.11.17'!$32:$32,'JP.11.17'!#REF!,'JP.11.17'!$33:$33,'JP.11.17'!$34:$34,'JP.11.17'!$35:$35,'JP.11.17'!#REF!,'JP.11.17'!#REF!,'JP.11.17'!#REF!,'JP.11.17'!#REF!,'JP.11.17'!#REF!,'JP.11.17'!#REF!,'JP.11.17'!#REF!,'JP.11.17'!#REF!,'JP.11.17'!#REF!,'JP.11.17'!$43:$43,'JP.11.17'!#REF!</definedName>
    <definedName name="QB_DATA_3" localSheetId="3" hidden="1">'JP.10.24'!#REF!,'JP.10.24'!$44:$44,'JP.10.24'!#REF!,'JP.10.24'!$45:$45,'JP.10.24'!#REF!,'JP.10.24'!#REF!,'JP.10.24'!#REF!,'JP.10.24'!#REF!,'JP.10.24'!$48:$48,'JP.10.24'!$49:$49,'JP.10.24'!$50:$50,'JP.10.24'!$51:$51,'JP.10.24'!$52:$52,'JP.10.24'!$53:$53,'JP.10.24'!#REF!,'JP.10.24'!$54:$54</definedName>
    <definedName name="QB_DATA_3" localSheetId="2" hidden="1">'JP.10.29'!#REF!,'JP.10.29'!$44:$44,'JP.10.29'!#REF!,'JP.10.29'!$45:$45,'JP.10.29'!#REF!,'JP.10.29'!#REF!,'JP.10.29'!#REF!,'JP.10.29'!#REF!,'JP.10.29'!$48:$48,'JP.10.29'!$49:$49,'JP.10.29'!$50:$50,'JP.10.29'!$51:$51,'JP.10.29'!$52:$52,'JP.10.29'!$53:$53,'JP.10.29'!#REF!,'JP.10.29'!$54:$54</definedName>
    <definedName name="QB_DATA_3" localSheetId="1" hidden="1">'JP.11.02'!#REF!,'JP.11.02'!$44:$44,'JP.11.02'!#REF!,'JP.11.02'!$45:$45,'JP.11.02'!#REF!,'JP.11.02'!#REF!,'JP.11.02'!#REF!,'JP.11.02'!#REF!,'JP.11.02'!$48:$48,'JP.11.02'!$49:$49,'JP.11.02'!$50:$50,'JP.11.02'!$51:$51,'JP.11.02'!$52:$52,'JP.11.02'!$53:$53,'JP.11.02'!#REF!,'JP.11.02'!$54:$54</definedName>
    <definedName name="QB_DATA_3" localSheetId="0" hidden="1">'JP.11.17'!#REF!,'JP.11.17'!$45:$45,'JP.11.17'!#REF!,'JP.11.17'!$46:$46,'JP.11.17'!#REF!,'JP.11.17'!#REF!,'JP.11.17'!#REF!,'JP.11.17'!#REF!,'JP.11.17'!$49:$49,'JP.11.17'!$50:$50,'JP.11.17'!$51:$51,'JP.11.17'!$52:$52,'JP.11.17'!$53:$53,'JP.11.17'!$54:$54,'JP.11.17'!#REF!,'JP.11.17'!$55:$55</definedName>
    <definedName name="QB_DATA_4" localSheetId="3" hidden="1">'JP.10.24'!$55:$55,'JP.10.24'!$56:$56,'JP.10.24'!#REF!,'JP.10.24'!$58:$58,'JP.10.24'!$59:$59,'JP.10.24'!$60:$60,'JP.10.24'!$61:$61,'JP.10.24'!$62:$62,'JP.10.24'!#REF!,'JP.10.24'!$64:$64,'JP.10.24'!$65:$65,'JP.10.24'!$66:$66,'JP.10.24'!$68:$68,'JP.10.24'!$69:$69,'JP.10.24'!$70:$70,'JP.10.24'!$71:$71</definedName>
    <definedName name="QB_DATA_4" localSheetId="2" hidden="1">'JP.10.29'!$55:$55,'JP.10.29'!$56:$56,'JP.10.29'!#REF!,'JP.10.29'!$58:$58,'JP.10.29'!$59:$59,'JP.10.29'!$60:$60,'JP.10.29'!$61:$61,'JP.10.29'!$62:$62,'JP.10.29'!#REF!,'JP.10.29'!$64:$64,'JP.10.29'!$65:$65,'JP.10.29'!$66:$66,'JP.10.29'!$68:$68,'JP.10.29'!$69:$69,'JP.10.29'!$70:$70,'JP.10.29'!$71:$71</definedName>
    <definedName name="QB_DATA_4" localSheetId="1" hidden="1">'JP.11.02'!$55:$55,'JP.11.02'!$56:$56,'JP.11.02'!#REF!,'JP.11.02'!$58:$58,'JP.11.02'!$59:$59,'JP.11.02'!$60:$60,'JP.11.02'!$61:$61,'JP.11.02'!$62:$62,'JP.11.02'!#REF!,'JP.11.02'!$64:$64,'JP.11.02'!$65:$65,'JP.11.02'!$66:$66,'JP.11.02'!$68:$68,'JP.11.02'!$69:$69,'JP.11.02'!$70:$70,'JP.11.02'!$71:$71</definedName>
    <definedName name="QB_DATA_4" localSheetId="0" hidden="1">'JP.11.17'!$56:$56,'JP.11.17'!$57:$57,'JP.11.17'!#REF!,'JP.11.17'!$59:$59,'JP.11.17'!$60:$60,'JP.11.17'!$61:$61,'JP.11.17'!$62:$62,'JP.11.17'!$63:$63,'JP.11.17'!#REF!,'JP.11.17'!$65:$65,'JP.11.17'!$66:$66,'JP.11.17'!$67:$67,'JP.11.17'!$69:$69,'JP.11.17'!$70:$70,'JP.11.17'!$71:$71,'JP.11.17'!$72:$72</definedName>
    <definedName name="QB_DATA_5" localSheetId="3" hidden="1">'JP.10.24'!$73:$73,'JP.10.24'!#REF!,'JP.10.24'!#REF!,'JP.10.24'!#REF!,'JP.10.24'!$75:$75,'JP.10.24'!$77:$77,'JP.10.24'!$78:$78,'JP.10.24'!#REF!,'JP.10.24'!$79:$79,'JP.10.24'!#REF!,'JP.10.24'!$81:$81,'JP.10.24'!#REF!,'JP.10.24'!#REF!,'JP.10.24'!#REF!,'JP.10.24'!$88:$88,'JP.10.24'!$89:$89</definedName>
    <definedName name="QB_DATA_5" localSheetId="2" hidden="1">'JP.10.29'!$73:$73,'JP.10.29'!#REF!,'JP.10.29'!#REF!,'JP.10.29'!#REF!,'JP.10.29'!$75:$75,'JP.10.29'!$77:$77,'JP.10.29'!$78:$78,'JP.10.29'!#REF!,'JP.10.29'!$79:$79,'JP.10.29'!#REF!,'JP.10.29'!$81:$81,'JP.10.29'!#REF!,'JP.10.29'!#REF!,'JP.10.29'!#REF!,'JP.10.29'!$88:$88,'JP.10.29'!$89:$89</definedName>
    <definedName name="QB_DATA_5" localSheetId="1" hidden="1">'JP.11.02'!$73:$73,'JP.11.02'!#REF!,'JP.11.02'!#REF!,'JP.11.02'!#REF!,'JP.11.02'!$75:$75,'JP.11.02'!$77:$77,'JP.11.02'!$78:$78,'JP.11.02'!#REF!,'JP.11.02'!$79:$79,'JP.11.02'!#REF!,'JP.11.02'!$81:$81,'JP.11.02'!#REF!,'JP.11.02'!#REF!,'JP.11.02'!#REF!,'JP.11.02'!$88:$88,'JP.11.02'!$89:$89</definedName>
    <definedName name="QB_DATA_5" localSheetId="0" hidden="1">'JP.11.17'!$74:$74,'JP.11.17'!#REF!,'JP.11.17'!#REF!,'JP.11.17'!#REF!,'JP.11.17'!$76:$76,'JP.11.17'!$78:$78,'JP.11.17'!$79:$79,'JP.11.17'!#REF!,'JP.11.17'!$80:$80,'JP.11.17'!#REF!,'JP.11.17'!$82:$82,'JP.11.17'!#REF!,'JP.11.17'!#REF!,'JP.11.17'!#REF!,'JP.11.17'!$89:$89,'JP.11.17'!$90:$90</definedName>
    <definedName name="QB_DATA_6" localSheetId="3" hidden="1">'JP.10.24'!#REF!</definedName>
    <definedName name="QB_DATA_6" localSheetId="2" hidden="1">'JP.10.29'!#REF!</definedName>
    <definedName name="QB_DATA_6" localSheetId="1" hidden="1">'JP.11.02'!#REF!</definedName>
    <definedName name="QB_DATA_6" localSheetId="0" hidden="1">'JP.11.17'!#REF!</definedName>
    <definedName name="QB_FORMULA_0" localSheetId="3" hidden="1">'JP.10.24'!#REF!,'JP.10.24'!#REF!,'JP.10.24'!$M$10,'JP.10.24'!$N$10,'JP.10.24'!$O$10,'JP.10.24'!$P$10,'JP.10.24'!#REF!,'JP.10.24'!#REF!,'JP.10.24'!#REF!,'JP.10.24'!$O$12,'JP.10.24'!#REF!,'JP.10.24'!$O$13,'JP.10.24'!#REF!,'JP.10.24'!$O$14,'JP.10.24'!#REF!,'JP.10.24'!$O$15</definedName>
    <definedName name="QB_FORMULA_0" localSheetId="2" hidden="1">'JP.10.29'!#REF!,'JP.10.29'!#REF!,'JP.10.29'!$M$10,'JP.10.29'!$N$10,'JP.10.29'!$O$10,'JP.10.29'!$P$10,'JP.10.29'!#REF!,'JP.10.29'!#REF!,'JP.10.29'!#REF!,'JP.10.29'!$O$12,'JP.10.29'!#REF!,'JP.10.29'!$O$13,'JP.10.29'!#REF!,'JP.10.29'!$O$14,'JP.10.29'!#REF!,'JP.10.29'!$O$15</definedName>
    <definedName name="QB_FORMULA_0" localSheetId="1" hidden="1">'JP.11.02'!#REF!,'JP.11.02'!#REF!,'JP.11.02'!$M$10,'JP.11.02'!$N$10,'JP.11.02'!$O$10,'JP.11.02'!$P$10,'JP.11.02'!#REF!,'JP.11.02'!#REF!,'JP.11.02'!#REF!,'JP.11.02'!$O$12,'JP.11.02'!#REF!,'JP.11.02'!$O$13,'JP.11.02'!#REF!,'JP.11.02'!$O$14,'JP.11.02'!#REF!,'JP.11.02'!$O$15</definedName>
    <definedName name="QB_FORMULA_0" localSheetId="0" hidden="1">'JP.11.17'!#REF!,'JP.11.17'!#REF!,'JP.11.17'!$M$10,'JP.11.17'!$N$10,'JP.11.17'!$O$10,'JP.11.17'!$P$10,'JP.11.17'!#REF!,'JP.11.17'!#REF!,'JP.11.17'!#REF!,'JP.11.17'!$O$12,'JP.11.17'!#REF!,'JP.11.17'!$O$13,'JP.11.17'!#REF!,'JP.11.17'!$O$14,'JP.11.17'!#REF!,'JP.11.17'!$O$15</definedName>
    <definedName name="QB_FORMULA_1" localSheetId="3" hidden="1">'JP.10.24'!#REF!,'JP.10.24'!#REF!,'JP.10.24'!#REF!,'JP.10.24'!$M$21,'JP.10.24'!$N$21,'JP.10.24'!$O$21,'JP.10.24'!$P$21,'JP.10.24'!#REF!,'JP.10.24'!#REF!,'JP.10.24'!#REF!,'JP.10.24'!$O$24,'JP.10.24'!#REF!,'JP.10.24'!$O$25,'JP.10.24'!#REF!,'JP.10.24'!$O$26,'JP.10.24'!#REF!</definedName>
    <definedName name="QB_FORMULA_1" localSheetId="2" hidden="1">'JP.10.29'!#REF!,'JP.10.29'!#REF!,'JP.10.29'!#REF!,'JP.10.29'!$M$21,'JP.10.29'!$N$21,'JP.10.29'!$O$21,'JP.10.29'!$P$21,'JP.10.29'!#REF!,'JP.10.29'!#REF!,'JP.10.29'!#REF!,'JP.10.29'!$O$24,'JP.10.29'!#REF!,'JP.10.29'!$O$25,'JP.10.29'!#REF!,'JP.10.29'!$O$26,'JP.10.29'!#REF!</definedName>
    <definedName name="QB_FORMULA_1" localSheetId="1" hidden="1">'JP.11.02'!#REF!,'JP.11.02'!#REF!,'JP.11.02'!#REF!,'JP.11.02'!$M$21,'JP.11.02'!$N$21,'JP.11.02'!$O$21,'JP.11.02'!$P$21,'JP.11.02'!#REF!,'JP.11.02'!#REF!,'JP.11.02'!#REF!,'JP.11.02'!$O$24,'JP.11.02'!#REF!,'JP.11.02'!$O$25,'JP.11.02'!#REF!,'JP.11.02'!$O$26,'JP.11.02'!#REF!</definedName>
    <definedName name="QB_FORMULA_1" localSheetId="0" hidden="1">'JP.11.17'!#REF!,'JP.11.17'!#REF!,'JP.11.17'!#REF!,'JP.11.17'!$M$21,'JP.11.17'!$N$21,'JP.11.17'!$O$21,'JP.11.17'!$P$21,'JP.11.17'!#REF!,'JP.11.17'!#REF!,'JP.11.17'!#REF!,'JP.11.17'!$O$24,'JP.11.17'!#REF!,'JP.11.17'!$O$25,'JP.11.17'!#REF!,'JP.11.17'!$O$26,'JP.11.17'!#REF!</definedName>
    <definedName name="QB_FORMULA_10" localSheetId="3" hidden="1">'JP.10.24'!$M$72,'JP.10.24'!$N$72,'JP.10.24'!$O$72,'JP.10.24'!$P$72,'JP.10.24'!#REF!,'JP.10.24'!#REF!,'JP.10.24'!#REF!,'JP.10.24'!$O$73,'JP.10.24'!#REF!,'JP.10.24'!#REF!,'JP.10.24'!#REF!,'JP.10.24'!$O$75,'JP.10.24'!#REF!,'JP.10.24'!$O$77,'JP.10.24'!#REF!,'JP.10.24'!$O$78</definedName>
    <definedName name="QB_FORMULA_10" localSheetId="2" hidden="1">'JP.10.29'!$M$72,'JP.10.29'!$N$72,'JP.10.29'!$O$72,'JP.10.29'!$P$72,'JP.10.29'!#REF!,'JP.10.29'!#REF!,'JP.10.29'!#REF!,'JP.10.29'!$O$73,'JP.10.29'!#REF!,'JP.10.29'!#REF!,'JP.10.29'!#REF!,'JP.10.29'!$O$75,'JP.10.29'!#REF!,'JP.10.29'!$O$77,'JP.10.29'!#REF!,'JP.10.29'!$O$78</definedName>
    <definedName name="QB_FORMULA_10" localSheetId="1" hidden="1">'JP.11.02'!$M$72,'JP.11.02'!$N$72,'JP.11.02'!$O$72,'JP.11.02'!$P$72,'JP.11.02'!#REF!,'JP.11.02'!#REF!,'JP.11.02'!#REF!,'JP.11.02'!$O$73,'JP.11.02'!#REF!,'JP.11.02'!#REF!,'JP.11.02'!#REF!,'JP.11.02'!$O$75,'JP.11.02'!#REF!,'JP.11.02'!$O$77,'JP.11.02'!#REF!,'JP.11.02'!$O$78</definedName>
    <definedName name="QB_FORMULA_10" localSheetId="0" hidden="1">'JP.11.17'!$M$73,'JP.11.17'!$N$73,'JP.11.17'!$O$73,'JP.11.17'!$P$73,'JP.11.17'!#REF!,'JP.11.17'!#REF!,'JP.11.17'!#REF!,'JP.11.17'!$O$74,'JP.11.17'!#REF!,'JP.11.17'!#REF!,'JP.11.17'!#REF!,'JP.11.17'!$O$76,'JP.11.17'!#REF!,'JP.11.17'!$O$78,'JP.11.17'!#REF!,'JP.11.17'!$O$79</definedName>
    <definedName name="QB_FORMULA_11" localSheetId="3" hidden="1">'JP.10.24'!#REF!,'JP.10.24'!#REF!,'JP.10.24'!#REF!,'JP.10.24'!$M$80,'JP.10.24'!$N$80,'JP.10.24'!$O$80,'JP.10.24'!$P$80,'JP.10.24'!#REF!,'JP.10.24'!#REF!,'JP.10.24'!#REF!,'JP.10.24'!$O$81,'JP.10.24'!#REF!,'JP.10.24'!#REF!,'JP.10.24'!#REF!,'JP.10.24'!$M$83,'JP.10.24'!$N$83</definedName>
    <definedName name="QB_FORMULA_11" localSheetId="2" hidden="1">'JP.10.29'!#REF!,'JP.10.29'!#REF!,'JP.10.29'!#REF!,'JP.10.29'!$M$80,'JP.10.29'!$N$80,'JP.10.29'!$O$80,'JP.10.29'!$P$80,'JP.10.29'!#REF!,'JP.10.29'!#REF!,'JP.10.29'!#REF!,'JP.10.29'!$O$81,'JP.10.29'!#REF!,'JP.10.29'!#REF!,'JP.10.29'!#REF!,'JP.10.29'!$M$83,'JP.10.29'!$N$83</definedName>
    <definedName name="QB_FORMULA_11" localSheetId="1" hidden="1">'JP.11.02'!#REF!,'JP.11.02'!#REF!,'JP.11.02'!#REF!,'JP.11.02'!$M$80,'JP.11.02'!$N$80,'JP.11.02'!$O$80,'JP.11.02'!$P$80,'JP.11.02'!#REF!,'JP.11.02'!#REF!,'JP.11.02'!#REF!,'JP.11.02'!$O$81,'JP.11.02'!#REF!,'JP.11.02'!#REF!,'JP.11.02'!#REF!,'JP.11.02'!$M$83,'JP.11.02'!$N$83</definedName>
    <definedName name="QB_FORMULA_11" localSheetId="0" hidden="1">'JP.11.17'!#REF!,'JP.11.17'!#REF!,'JP.11.17'!#REF!,'JP.11.17'!$M$81,'JP.11.17'!$N$81,'JP.11.17'!$O$81,'JP.11.17'!$P$81,'JP.11.17'!#REF!,'JP.11.17'!#REF!,'JP.11.17'!#REF!,'JP.11.17'!$O$82,'JP.11.17'!#REF!,'JP.11.17'!#REF!,'JP.11.17'!#REF!,'JP.11.17'!$M$84,'JP.11.17'!$N$84</definedName>
    <definedName name="QB_FORMULA_12" localSheetId="3" hidden="1">'JP.10.24'!$O$83,'JP.10.24'!$P$83,'JP.10.24'!#REF!,'JP.10.24'!#REF!,'JP.10.24'!#REF!,'JP.10.24'!$M$84,'JP.10.24'!$N$84,'JP.10.24'!$O$84,'JP.10.24'!$P$84,'JP.10.24'!#REF!,'JP.10.24'!#REF!,'JP.10.24'!#REF!,'JP.10.24'!$M$85,'JP.10.24'!$N$85,'JP.10.24'!$O$85,'JP.10.24'!$P$85</definedName>
    <definedName name="QB_FORMULA_12" localSheetId="2" hidden="1">'JP.10.29'!$O$83,'JP.10.29'!$P$83,'JP.10.29'!#REF!,'JP.10.29'!#REF!,'JP.10.29'!#REF!,'JP.10.29'!$M$84,'JP.10.29'!$N$84,'JP.10.29'!$O$84,'JP.10.29'!$P$84,'JP.10.29'!#REF!,'JP.10.29'!#REF!,'JP.10.29'!#REF!,'JP.10.29'!$M$85,'JP.10.29'!$N$85,'JP.10.29'!$O$85,'JP.10.29'!$P$85</definedName>
    <definedName name="QB_FORMULA_12" localSheetId="1" hidden="1">'JP.11.02'!$O$83,'JP.11.02'!$P$83,'JP.11.02'!#REF!,'JP.11.02'!#REF!,'JP.11.02'!#REF!,'JP.11.02'!$M$84,'JP.11.02'!$N$84,'JP.11.02'!$O$84,'JP.11.02'!$P$84,'JP.11.02'!#REF!,'JP.11.02'!#REF!,'JP.11.02'!#REF!,'JP.11.02'!$M$85,'JP.11.02'!$N$85,'JP.11.02'!$O$85,'JP.11.02'!$P$85</definedName>
    <definedName name="QB_FORMULA_12" localSheetId="0" hidden="1">'JP.11.17'!$O$84,'JP.11.17'!$P$84,'JP.11.17'!#REF!,'JP.11.17'!#REF!,'JP.11.17'!#REF!,'JP.11.17'!$M$85,'JP.11.17'!$N$85,'JP.11.17'!$O$85,'JP.11.17'!$P$85,'JP.11.17'!#REF!,'JP.11.17'!#REF!,'JP.11.17'!#REF!,'JP.11.17'!$M$86,'JP.11.17'!$N$86,'JP.11.17'!$O$86,'JP.11.17'!$P$86</definedName>
    <definedName name="QB_FORMULA_13" localSheetId="3" hidden="1">'JP.10.24'!#REF!,'JP.10.24'!#REF!,'JP.10.24'!#REF!,'JP.10.24'!#REF!,'JP.10.24'!#REF!,'JP.10.24'!$M$90,'JP.10.24'!$P$90,'JP.10.24'!$M$91,'JP.10.24'!$N$91,'JP.10.24'!$O$91,'JP.10.24'!$P$91,'JP.10.24'!#REF!,'JP.10.24'!#REF!,'JP.10.24'!#REF!,'JP.10.24'!$M$92,'JP.10.24'!$N$92</definedName>
    <definedName name="QB_FORMULA_13" localSheetId="2" hidden="1">'JP.10.29'!#REF!,'JP.10.29'!#REF!,'JP.10.29'!#REF!,'JP.10.29'!#REF!,'JP.10.29'!#REF!,'JP.10.29'!$M$90,'JP.10.29'!$P$90,'JP.10.29'!$M$91,'JP.10.29'!$N$91,'JP.10.29'!$O$91,'JP.10.29'!$P$91,'JP.10.29'!#REF!,'JP.10.29'!#REF!,'JP.10.29'!#REF!,'JP.10.29'!$M$92,'JP.10.29'!$N$92</definedName>
    <definedName name="QB_FORMULA_13" localSheetId="1" hidden="1">'JP.11.02'!#REF!,'JP.11.02'!#REF!,'JP.11.02'!#REF!,'JP.11.02'!#REF!,'JP.11.02'!#REF!,'JP.11.02'!$M$90,'JP.11.02'!$P$90,'JP.11.02'!$M$91,'JP.11.02'!$N$91,'JP.11.02'!$O$91,'JP.11.02'!$P$91,'JP.11.02'!#REF!,'JP.11.02'!#REF!,'JP.11.02'!#REF!,'JP.11.02'!$M$92,'JP.11.02'!$N$92</definedName>
    <definedName name="QB_FORMULA_13" localSheetId="0" hidden="1">'JP.11.17'!#REF!,'JP.11.17'!#REF!,'JP.11.17'!#REF!,'JP.11.17'!#REF!,'JP.11.17'!#REF!,'JP.11.17'!$M$91,'JP.11.17'!$P$91,'JP.11.17'!$M$92,'JP.11.17'!$N$92,'JP.11.17'!$O$92,'JP.11.17'!$P$92,'JP.11.17'!#REF!,'JP.11.17'!#REF!,'JP.11.17'!#REF!,'JP.11.17'!$M$93,'JP.11.17'!$N$93</definedName>
    <definedName name="QB_FORMULA_14" localSheetId="3" hidden="1">'JP.10.24'!$O$92,'JP.10.24'!$P$92,'JP.10.24'!#REF!,'JP.10.24'!#REF!,'JP.10.24'!#REF!</definedName>
    <definedName name="QB_FORMULA_14" localSheetId="2" hidden="1">'JP.10.29'!$O$92,'JP.10.29'!$P$92,'JP.10.29'!#REF!,'JP.10.29'!#REF!,'JP.10.29'!#REF!</definedName>
    <definedName name="QB_FORMULA_14" localSheetId="1" hidden="1">'JP.11.02'!$O$92,'JP.11.02'!$P$92,'JP.11.02'!#REF!,'JP.11.02'!#REF!,'JP.11.02'!#REF!</definedName>
    <definedName name="QB_FORMULA_14" localSheetId="0" hidden="1">'JP.11.17'!$O$93,'JP.11.17'!$P$93,'JP.11.17'!#REF!,'JP.11.17'!#REF!,'JP.11.17'!#REF!</definedName>
    <definedName name="QB_FORMULA_2" localSheetId="3" hidden="1">'JP.10.24'!$M$27,'JP.10.24'!$N$27,'JP.10.24'!$O$27,'JP.10.24'!$P$27,'JP.10.24'!#REF!,'JP.10.24'!#REF!,'JP.10.24'!#REF!,'JP.10.24'!#REF!,'JP.10.24'!#REF!,'JP.10.24'!$O$28,'JP.10.24'!#REF!,'JP.10.24'!#REF!,'JP.10.24'!#REF!,'JP.10.24'!$M$29,'JP.10.24'!$N$29,'JP.10.24'!$O$29</definedName>
    <definedName name="QB_FORMULA_2" localSheetId="2" hidden="1">'JP.10.29'!$M$27,'JP.10.29'!$N$27,'JP.10.29'!$O$27,'JP.10.29'!$P$27,'JP.10.29'!#REF!,'JP.10.29'!#REF!,'JP.10.29'!#REF!,'JP.10.29'!#REF!,'JP.10.29'!#REF!,'JP.10.29'!$O$28,'JP.10.29'!#REF!,'JP.10.29'!#REF!,'JP.10.29'!#REF!,'JP.10.29'!$M$29,'JP.10.29'!$N$29,'JP.10.29'!$O$29</definedName>
    <definedName name="QB_FORMULA_2" localSheetId="1" hidden="1">'JP.11.02'!$M$27,'JP.11.02'!$N$27,'JP.11.02'!$O$27,'JP.11.02'!$P$27,'JP.11.02'!#REF!,'JP.11.02'!#REF!,'JP.11.02'!#REF!,'JP.11.02'!#REF!,'JP.11.02'!#REF!,'JP.11.02'!$O$28,'JP.11.02'!#REF!,'JP.11.02'!#REF!,'JP.11.02'!#REF!,'JP.11.02'!$M$29,'JP.11.02'!$N$29,'JP.11.02'!$O$29</definedName>
    <definedName name="QB_FORMULA_2" localSheetId="0" hidden="1">'JP.11.17'!$M$27,'JP.11.17'!$N$27,'JP.11.17'!$O$27,'JP.11.17'!$P$27,'JP.11.17'!#REF!,'JP.11.17'!#REF!,'JP.11.17'!#REF!,'JP.11.17'!#REF!,'JP.11.17'!#REF!,'JP.11.17'!$O$28,'JP.11.17'!#REF!,'JP.11.17'!#REF!,'JP.11.17'!#REF!,'JP.11.17'!$M$29,'JP.11.17'!$N$29,'JP.11.17'!$O$29</definedName>
    <definedName name="QB_FORMULA_3" localSheetId="3" hidden="1">'JP.10.24'!$P$29,'JP.10.24'!#REF!,'JP.10.24'!#REF!,'JP.10.24'!#REF!,'JP.10.24'!#REF!,'JP.10.24'!#REF!,'JP.10.24'!$O$31,'JP.10.24'!#REF!,'JP.10.24'!#REF!,'JP.10.24'!#REF!,'JP.10.24'!$O$33,'JP.10.24'!#REF!,'JP.10.24'!$O$34,'JP.10.24'!#REF!,'JP.10.24'!#REF!,'JP.10.24'!#REF!</definedName>
    <definedName name="QB_FORMULA_3" localSheetId="2" hidden="1">'JP.10.29'!$P$29,'JP.10.29'!#REF!,'JP.10.29'!#REF!,'JP.10.29'!#REF!,'JP.10.29'!#REF!,'JP.10.29'!#REF!,'JP.10.29'!$O$31,'JP.10.29'!#REF!,'JP.10.29'!#REF!,'JP.10.29'!#REF!,'JP.10.29'!$O$33,'JP.10.29'!#REF!,'JP.10.29'!$O$34,'JP.10.29'!#REF!,'JP.10.29'!#REF!,'JP.10.29'!#REF!</definedName>
    <definedName name="QB_FORMULA_3" localSheetId="1" hidden="1">'JP.11.02'!$P$29,'JP.11.02'!#REF!,'JP.11.02'!#REF!,'JP.11.02'!#REF!,'JP.11.02'!#REF!,'JP.11.02'!#REF!,'JP.11.02'!$O$31,'JP.11.02'!#REF!,'JP.11.02'!#REF!,'JP.11.02'!#REF!,'JP.11.02'!$O$33,'JP.11.02'!#REF!,'JP.11.02'!$O$34,'JP.11.02'!#REF!,'JP.11.02'!#REF!,'JP.11.02'!#REF!</definedName>
    <definedName name="QB_FORMULA_3" localSheetId="0" hidden="1">'JP.11.17'!$P$29,'JP.11.17'!#REF!,'JP.11.17'!#REF!,'JP.11.17'!#REF!,'JP.11.17'!#REF!,'JP.11.17'!#REF!,'JP.11.17'!$O$31,'JP.11.17'!#REF!,'JP.11.17'!#REF!,'JP.11.17'!#REF!,'JP.11.17'!$O$33,'JP.11.17'!#REF!,'JP.11.17'!$O$34,'JP.11.17'!#REF!,'JP.11.17'!#REF!,'JP.11.17'!#REF!</definedName>
    <definedName name="QB_FORMULA_4" localSheetId="3" hidden="1">'JP.10.24'!$M$36,'JP.10.24'!$N$36,'JP.10.24'!$O$36,'JP.10.24'!$P$36,'JP.10.24'!#REF!,'JP.10.24'!#REF!,'JP.10.24'!#REF!,'JP.10.24'!#REF!,'JP.10.24'!#REF!,'JP.10.24'!$M$39,'JP.10.24'!$N$39,'JP.10.24'!$O$39,'JP.10.24'!$P$39,'JP.10.24'!#REF!,'JP.10.24'!#REF!,'JP.10.24'!#REF!</definedName>
    <definedName name="QB_FORMULA_4" localSheetId="2" hidden="1">'JP.10.29'!$M$36,'JP.10.29'!$N$36,'JP.10.29'!$O$36,'JP.10.29'!$P$36,'JP.10.29'!#REF!,'JP.10.29'!#REF!,'JP.10.29'!#REF!,'JP.10.29'!#REF!,'JP.10.29'!#REF!,'JP.10.29'!$M$39,'JP.10.29'!$N$39,'JP.10.29'!$O$39,'JP.10.29'!$P$39,'JP.10.29'!#REF!,'JP.10.29'!#REF!,'JP.10.29'!#REF!</definedName>
    <definedName name="QB_FORMULA_4" localSheetId="1" hidden="1">'JP.11.02'!$M$36,'JP.11.02'!$N$36,'JP.11.02'!$O$36,'JP.11.02'!$P$36,'JP.11.02'!#REF!,'JP.11.02'!#REF!,'JP.11.02'!#REF!,'JP.11.02'!#REF!,'JP.11.02'!#REF!,'JP.11.02'!$M$39,'JP.11.02'!$N$39,'JP.11.02'!$O$39,'JP.11.02'!$P$39,'JP.11.02'!#REF!,'JP.11.02'!#REF!,'JP.11.02'!#REF!</definedName>
    <definedName name="QB_FORMULA_4" localSheetId="0" hidden="1">'JP.11.17'!$M$37,'JP.11.17'!$N$37,'JP.11.17'!$O$37,'JP.11.17'!$P$37,'JP.11.17'!#REF!,'JP.11.17'!#REF!,'JP.11.17'!#REF!,'JP.11.17'!#REF!,'JP.11.17'!#REF!,'JP.11.17'!$M$40,'JP.11.17'!$N$40,'JP.11.17'!$O$40,'JP.11.17'!$P$40,'JP.11.17'!#REF!,'JP.11.17'!#REF!,'JP.11.17'!#REF!</definedName>
    <definedName name="QB_FORMULA_5" localSheetId="3" hidden="1">'JP.10.24'!#REF!,'JP.10.24'!#REF!,'JP.10.24'!$M$40,'JP.10.24'!$N$40,'JP.10.24'!$O$40,'JP.10.24'!$P$40,'JP.10.24'!#REF!,'JP.10.24'!#REF!,'JP.10.24'!#REF!,'JP.10.24'!$O$42,'JP.10.24'!#REF!,'JP.10.24'!#REF!,'JP.10.24'!#REF!,'JP.10.24'!#REF!,'JP.10.24'!#REF!,'JP.10.24'!$O$44</definedName>
    <definedName name="QB_FORMULA_5" localSheetId="2" hidden="1">'JP.10.29'!#REF!,'JP.10.29'!#REF!,'JP.10.29'!$M$40,'JP.10.29'!$N$40,'JP.10.29'!$O$40,'JP.10.29'!$P$40,'JP.10.29'!#REF!,'JP.10.29'!#REF!,'JP.10.29'!#REF!,'JP.10.29'!$O$42,'JP.10.29'!#REF!,'JP.10.29'!#REF!,'JP.10.29'!#REF!,'JP.10.29'!#REF!,'JP.10.29'!#REF!,'JP.10.29'!$O$44</definedName>
    <definedName name="QB_FORMULA_5" localSheetId="1" hidden="1">'JP.11.02'!#REF!,'JP.11.02'!#REF!,'JP.11.02'!$M$40,'JP.11.02'!$N$40,'JP.11.02'!$O$40,'JP.11.02'!$P$40,'JP.11.02'!#REF!,'JP.11.02'!#REF!,'JP.11.02'!#REF!,'JP.11.02'!$O$42,'JP.11.02'!#REF!,'JP.11.02'!#REF!,'JP.11.02'!#REF!,'JP.11.02'!#REF!,'JP.11.02'!#REF!,'JP.11.02'!$O$44</definedName>
    <definedName name="QB_FORMULA_5" localSheetId="0" hidden="1">'JP.11.17'!#REF!,'JP.11.17'!#REF!,'JP.11.17'!$M$41,'JP.11.17'!$N$41,'JP.11.17'!$O$41,'JP.11.17'!$P$41,'JP.11.17'!#REF!,'JP.11.17'!#REF!,'JP.11.17'!#REF!,'JP.11.17'!$O$43,'JP.11.17'!#REF!,'JP.11.17'!#REF!,'JP.11.17'!#REF!,'JP.11.17'!#REF!,'JP.11.17'!#REF!,'JP.11.17'!$O$45</definedName>
    <definedName name="QB_FORMULA_6" localSheetId="3" hidden="1">'JP.10.24'!#REF!,'JP.10.24'!$O$45,'JP.10.24'!#REF!,'JP.10.24'!$M$46,'JP.10.24'!$N$46,'JP.10.24'!$O$46,'JP.10.24'!$P$46,'JP.10.24'!#REF!,'JP.10.24'!#REF!,'JP.10.24'!#REF!,'JP.10.24'!$O$48,'JP.10.24'!#REF!,'JP.10.24'!$O$49,'JP.10.24'!#REF!,'JP.10.24'!$O$50,'JP.10.24'!#REF!</definedName>
    <definedName name="QB_FORMULA_6" localSheetId="2" hidden="1">'JP.10.29'!#REF!,'JP.10.29'!$O$45,'JP.10.29'!#REF!,'JP.10.29'!$M$46,'JP.10.29'!$N$46,'JP.10.29'!$O$46,'JP.10.29'!$P$46,'JP.10.29'!#REF!,'JP.10.29'!#REF!,'JP.10.29'!#REF!,'JP.10.29'!$O$48,'JP.10.29'!#REF!,'JP.10.29'!$O$49,'JP.10.29'!#REF!,'JP.10.29'!$O$50,'JP.10.29'!#REF!</definedName>
    <definedName name="QB_FORMULA_6" localSheetId="1" hidden="1">'JP.11.02'!#REF!,'JP.11.02'!$O$45,'JP.11.02'!#REF!,'JP.11.02'!$M$46,'JP.11.02'!$N$46,'JP.11.02'!$O$46,'JP.11.02'!$P$46,'JP.11.02'!#REF!,'JP.11.02'!#REF!,'JP.11.02'!#REF!,'JP.11.02'!$O$48,'JP.11.02'!#REF!,'JP.11.02'!$O$49,'JP.11.02'!#REF!,'JP.11.02'!$O$50,'JP.11.02'!#REF!</definedName>
    <definedName name="QB_FORMULA_6" localSheetId="0" hidden="1">'JP.11.17'!#REF!,'JP.11.17'!$O$46,'JP.11.17'!#REF!,'JP.11.17'!$M$47,'JP.11.17'!$N$47,'JP.11.17'!$O$47,'JP.11.17'!$P$47,'JP.11.17'!#REF!,'JP.11.17'!#REF!,'JP.11.17'!#REF!,'JP.11.17'!$O$49,'JP.11.17'!#REF!,'JP.11.17'!$O$50,'JP.11.17'!#REF!,'JP.11.17'!$O$51,'JP.11.17'!#REF!</definedName>
    <definedName name="QB_FORMULA_7" localSheetId="3" hidden="1">'JP.10.24'!$O$51,'JP.10.24'!#REF!,'JP.10.24'!$O$52,'JP.10.24'!#REF!,'JP.10.24'!$O$53,'JP.10.24'!#REF!,'JP.10.24'!$O$54,'JP.10.24'!#REF!,'JP.10.24'!#REF!,'JP.10.24'!#REF!,'JP.10.24'!#REF!,'JP.10.24'!#REF!,'JP.10.24'!#REF!,'JP.10.24'!#REF!,'JP.10.24'!#REF!,'JP.10.24'!$O$55</definedName>
    <definedName name="QB_FORMULA_7" localSheetId="2" hidden="1">'JP.10.29'!$O$51,'JP.10.29'!#REF!,'JP.10.29'!$O$52,'JP.10.29'!#REF!,'JP.10.29'!$O$53,'JP.10.29'!#REF!,'JP.10.29'!$O$54,'JP.10.29'!#REF!,'JP.10.29'!#REF!,'JP.10.29'!#REF!,'JP.10.29'!#REF!,'JP.10.29'!#REF!,'JP.10.29'!#REF!,'JP.10.29'!#REF!,'JP.10.29'!#REF!,'JP.10.29'!$O$55</definedName>
    <definedName name="QB_FORMULA_7" localSheetId="1" hidden="1">'JP.11.02'!$O$51,'JP.11.02'!#REF!,'JP.11.02'!$O$52,'JP.11.02'!#REF!,'JP.11.02'!$O$53,'JP.11.02'!#REF!,'JP.11.02'!$O$54,'JP.11.02'!#REF!,'JP.11.02'!#REF!,'JP.11.02'!#REF!,'JP.11.02'!#REF!,'JP.11.02'!#REF!,'JP.11.02'!#REF!,'JP.11.02'!#REF!,'JP.11.02'!#REF!,'JP.11.02'!$O$55</definedName>
    <definedName name="QB_FORMULA_7" localSheetId="0" hidden="1">'JP.11.17'!$O$52,'JP.11.17'!#REF!,'JP.11.17'!$O$53,'JP.11.17'!#REF!,'JP.11.17'!$O$54,'JP.11.17'!#REF!,'JP.11.17'!$O$55,'JP.11.17'!#REF!,'JP.11.17'!#REF!,'JP.11.17'!#REF!,'JP.11.17'!#REF!,'JP.11.17'!#REF!,'JP.11.17'!#REF!,'JP.11.17'!#REF!,'JP.11.17'!#REF!,'JP.11.17'!$O$56</definedName>
    <definedName name="QB_FORMULA_8" localSheetId="3" hidden="1">'JP.10.24'!#REF!,'JP.10.24'!$O$56,'JP.10.24'!#REF!,'JP.10.24'!$O$58,'JP.10.24'!#REF!,'JP.10.24'!$O$59,'JP.10.24'!#REF!,'JP.10.24'!$O$60,'JP.10.24'!#REF!,'JP.10.24'!$O$61,'JP.10.24'!#REF!,'JP.10.24'!$O$62,'JP.10.24'!#REF!,'JP.10.24'!$M$63,'JP.10.24'!$N$63,'JP.10.24'!$O$63</definedName>
    <definedName name="QB_FORMULA_8" localSheetId="2" hidden="1">'JP.10.29'!#REF!,'JP.10.29'!$O$56,'JP.10.29'!#REF!,'JP.10.29'!$O$58,'JP.10.29'!#REF!,'JP.10.29'!$O$59,'JP.10.29'!#REF!,'JP.10.29'!$O$60,'JP.10.29'!#REF!,'JP.10.29'!$O$61,'JP.10.29'!#REF!,'JP.10.29'!$O$62,'JP.10.29'!#REF!,'JP.10.29'!$M$63,'JP.10.29'!$N$63,'JP.10.29'!$O$63</definedName>
    <definedName name="QB_FORMULA_8" localSheetId="1" hidden="1">'JP.11.02'!#REF!,'JP.11.02'!$O$56,'JP.11.02'!#REF!,'JP.11.02'!$O$58,'JP.11.02'!#REF!,'JP.11.02'!$O$59,'JP.11.02'!#REF!,'JP.11.02'!$O$60,'JP.11.02'!#REF!,'JP.11.02'!$O$61,'JP.11.02'!#REF!,'JP.11.02'!$O$62,'JP.11.02'!#REF!,'JP.11.02'!$M$63,'JP.11.02'!$N$63,'JP.11.02'!$O$63</definedName>
    <definedName name="QB_FORMULA_8" localSheetId="0" hidden="1">'JP.11.17'!#REF!,'JP.11.17'!$O$57,'JP.11.17'!#REF!,'JP.11.17'!$O$59,'JP.11.17'!#REF!,'JP.11.17'!$O$60,'JP.11.17'!#REF!,'JP.11.17'!$O$61,'JP.11.17'!#REF!,'JP.11.17'!$O$62,'JP.11.17'!#REF!,'JP.11.17'!$O$63,'JP.11.17'!#REF!,'JP.11.17'!$M$64,'JP.11.17'!$N$64,'JP.11.17'!$O$64</definedName>
    <definedName name="QB_FORMULA_9" localSheetId="3" hidden="1">'JP.10.24'!$P$63,'JP.10.24'!#REF!,'JP.10.24'!#REF!,'JP.10.24'!#REF!,'JP.10.24'!$O$64,'JP.10.24'!#REF!,'JP.10.24'!$O$65,'JP.10.24'!#REF!,'JP.10.24'!$O$66,'JP.10.24'!#REF!,'JP.10.24'!$O$68,'JP.10.24'!#REF!,'JP.10.24'!$O$69,'JP.10.24'!#REF!,'JP.10.24'!$O$70,'JP.10.24'!#REF!</definedName>
    <definedName name="QB_FORMULA_9" localSheetId="2" hidden="1">'JP.10.29'!$P$63,'JP.10.29'!#REF!,'JP.10.29'!#REF!,'JP.10.29'!#REF!,'JP.10.29'!$O$64,'JP.10.29'!#REF!,'JP.10.29'!$O$65,'JP.10.29'!#REF!,'JP.10.29'!$O$66,'JP.10.29'!#REF!,'JP.10.29'!$O$68,'JP.10.29'!#REF!,'JP.10.29'!$O$69,'JP.10.29'!#REF!,'JP.10.29'!$O$70,'JP.10.29'!#REF!</definedName>
    <definedName name="QB_FORMULA_9" localSheetId="1" hidden="1">'JP.11.02'!$P$63,'JP.11.02'!#REF!,'JP.11.02'!#REF!,'JP.11.02'!#REF!,'JP.11.02'!$O$64,'JP.11.02'!#REF!,'JP.11.02'!$O$65,'JP.11.02'!#REF!,'JP.11.02'!$O$66,'JP.11.02'!#REF!,'JP.11.02'!$O$68,'JP.11.02'!#REF!,'JP.11.02'!$O$69,'JP.11.02'!#REF!,'JP.11.02'!$O$70,'JP.11.02'!#REF!</definedName>
    <definedName name="QB_FORMULA_9" localSheetId="0" hidden="1">'JP.11.17'!$P$64,'JP.11.17'!#REF!,'JP.11.17'!#REF!,'JP.11.17'!#REF!,'JP.11.17'!$O$65,'JP.11.17'!#REF!,'JP.11.17'!$O$66,'JP.11.17'!#REF!,'JP.11.17'!$O$67,'JP.11.17'!#REF!,'JP.11.17'!$O$69,'JP.11.17'!#REF!,'JP.11.17'!$O$70,'JP.11.17'!#REF!,'JP.11.17'!$O$71,'JP.11.17'!#REF!</definedName>
    <definedName name="QB_ROW_102250" localSheetId="3" hidden="1">'JP.10.24'!$F$52</definedName>
    <definedName name="QB_ROW_102250" localSheetId="2" hidden="1">'JP.10.29'!$F$52</definedName>
    <definedName name="QB_ROW_102250" localSheetId="1" hidden="1">'JP.11.02'!$F$52</definedName>
    <definedName name="QB_ROW_102250" localSheetId="0" hidden="1">'JP.11.17'!$F$53</definedName>
    <definedName name="QB_ROW_104250" localSheetId="3" hidden="1">'JP.10.24'!$F$73</definedName>
    <definedName name="QB_ROW_104250" localSheetId="2" hidden="1">'JP.10.29'!$F$73</definedName>
    <definedName name="QB_ROW_104250" localSheetId="1" hidden="1">'JP.11.02'!$F$73</definedName>
    <definedName name="QB_ROW_104250" localSheetId="0" hidden="1">'JP.11.17'!$F$74</definedName>
    <definedName name="QB_ROW_109250" localSheetId="3" hidden="1">'JP.10.24'!$F$50</definedName>
    <definedName name="QB_ROW_109250" localSheetId="2" hidden="1">'JP.10.29'!$F$50</definedName>
    <definedName name="QB_ROW_109250" localSheetId="1" hidden="1">'JP.11.02'!$F$50</definedName>
    <definedName name="QB_ROW_109250" localSheetId="0" hidden="1">'JP.11.17'!$F$51</definedName>
    <definedName name="QB_ROW_111250" localSheetId="3" hidden="1">'JP.10.24'!$F$31</definedName>
    <definedName name="QB_ROW_111250" localSheetId="2" hidden="1">'JP.10.29'!$F$31</definedName>
    <definedName name="QB_ROW_111250" localSheetId="1" hidden="1">'JP.11.02'!$F$31</definedName>
    <definedName name="QB_ROW_111250" localSheetId="0" hidden="1">'JP.11.17'!$F$31</definedName>
    <definedName name="QB_ROW_112250" localSheetId="3" hidden="1">'JP.10.24'!$F$53</definedName>
    <definedName name="QB_ROW_112250" localSheetId="2" hidden="1">'JP.10.29'!$F$53</definedName>
    <definedName name="QB_ROW_112250" localSheetId="1" hidden="1">'JP.11.02'!$F$53</definedName>
    <definedName name="QB_ROW_112250" localSheetId="0" hidden="1">'JP.11.17'!$F$54</definedName>
    <definedName name="QB_ROW_113250" localSheetId="3" hidden="1">'JP.10.24'!#REF!</definedName>
    <definedName name="QB_ROW_113250" localSheetId="2" hidden="1">'JP.10.29'!#REF!</definedName>
    <definedName name="QB_ROW_113250" localSheetId="1" hidden="1">'JP.11.02'!#REF!</definedName>
    <definedName name="QB_ROW_113250" localSheetId="0" hidden="1">'JP.11.17'!#REF!</definedName>
    <definedName name="QB_ROW_114250" localSheetId="3" hidden="1">'JP.10.24'!#REF!</definedName>
    <definedName name="QB_ROW_114250" localSheetId="2" hidden="1">'JP.10.29'!#REF!</definedName>
    <definedName name="QB_ROW_114250" localSheetId="1" hidden="1">'JP.11.02'!#REF!</definedName>
    <definedName name="QB_ROW_114250" localSheetId="0" hidden="1">'JP.11.17'!#REF!</definedName>
    <definedName name="QB_ROW_115250" localSheetId="3" hidden="1">'JP.10.24'!$F$81</definedName>
    <definedName name="QB_ROW_115250" localSheetId="2" hidden="1">'JP.10.29'!$F$81</definedName>
    <definedName name="QB_ROW_115250" localSheetId="1" hidden="1">'JP.11.02'!$F$81</definedName>
    <definedName name="QB_ROW_115250" localSheetId="0" hidden="1">'JP.11.17'!$F$82</definedName>
    <definedName name="QB_ROW_121260" localSheetId="3" hidden="1">'JP.10.24'!$G$68</definedName>
    <definedName name="QB_ROW_121260" localSheetId="2" hidden="1">'JP.10.29'!$G$68</definedName>
    <definedName name="QB_ROW_121260" localSheetId="1" hidden="1">'JP.11.02'!$G$68</definedName>
    <definedName name="QB_ROW_121260" localSheetId="0" hidden="1">'JP.11.17'!$G$69</definedName>
    <definedName name="QB_ROW_122260" localSheetId="3" hidden="1">'JP.10.24'!$G$69</definedName>
    <definedName name="QB_ROW_122260" localSheetId="2" hidden="1">'JP.10.29'!$G$69</definedName>
    <definedName name="QB_ROW_122260" localSheetId="1" hidden="1">'JP.11.02'!$G$69</definedName>
    <definedName name="QB_ROW_122260" localSheetId="0" hidden="1">'JP.11.17'!$G$70</definedName>
    <definedName name="QB_ROW_128260" localSheetId="3" hidden="1">'JP.10.24'!$G$77</definedName>
    <definedName name="QB_ROW_128260" localSheetId="2" hidden="1">'JP.10.29'!$G$77</definedName>
    <definedName name="QB_ROW_128260" localSheetId="1" hidden="1">'JP.11.02'!$G$77</definedName>
    <definedName name="QB_ROW_128260" localSheetId="0" hidden="1">'JP.11.17'!$G$78</definedName>
    <definedName name="QB_ROW_129250" localSheetId="3" hidden="1">'JP.10.24'!#REF!</definedName>
    <definedName name="QB_ROW_129250" localSheetId="2" hidden="1">'JP.10.29'!#REF!</definedName>
    <definedName name="QB_ROW_129250" localSheetId="1" hidden="1">'JP.11.02'!#REF!</definedName>
    <definedName name="QB_ROW_129250" localSheetId="0" hidden="1">'JP.11.17'!#REF!</definedName>
    <definedName name="QB_ROW_131250" localSheetId="3" hidden="1">'JP.10.24'!#REF!</definedName>
    <definedName name="QB_ROW_131250" localSheetId="2" hidden="1">'JP.10.29'!#REF!</definedName>
    <definedName name="QB_ROW_131250" localSheetId="1" hidden="1">'JP.11.02'!#REF!</definedName>
    <definedName name="QB_ROW_131250" localSheetId="0" hidden="1">'JP.11.17'!#REF!</definedName>
    <definedName name="QB_ROW_132260" localSheetId="3" hidden="1">'JP.10.24'!$G$24</definedName>
    <definedName name="QB_ROW_132260" localSheetId="2" hidden="1">'JP.10.29'!$G$24</definedName>
    <definedName name="QB_ROW_132260" localSheetId="1" hidden="1">'JP.11.02'!$G$24</definedName>
    <definedName name="QB_ROW_132260" localSheetId="0" hidden="1">'JP.11.17'!$G$24</definedName>
    <definedName name="QB_ROW_135260" localSheetId="3" hidden="1">'JP.10.24'!#REF!</definedName>
    <definedName name="QB_ROW_135260" localSheetId="2" hidden="1">'JP.10.29'!#REF!</definedName>
    <definedName name="QB_ROW_135260" localSheetId="1" hidden="1">'JP.11.02'!#REF!</definedName>
    <definedName name="QB_ROW_135260" localSheetId="0" hidden="1">'JP.11.17'!#REF!</definedName>
    <definedName name="QB_ROW_136260" localSheetId="3" hidden="1">'JP.10.24'!$G$70</definedName>
    <definedName name="QB_ROW_136260" localSheetId="2" hidden="1">'JP.10.29'!$G$70</definedName>
    <definedName name="QB_ROW_136260" localSheetId="1" hidden="1">'JP.11.02'!$G$70</definedName>
    <definedName name="QB_ROW_136260" localSheetId="0" hidden="1">'JP.11.17'!$G$71</definedName>
    <definedName name="QB_ROW_140240" localSheetId="3" hidden="1">'JP.10.24'!#REF!</definedName>
    <definedName name="QB_ROW_140240" localSheetId="2" hidden="1">'JP.10.29'!#REF!</definedName>
    <definedName name="QB_ROW_140240" localSheetId="1" hidden="1">'JP.11.02'!#REF!</definedName>
    <definedName name="QB_ROW_140240" localSheetId="0" hidden="1">'JP.11.17'!#REF!</definedName>
    <definedName name="QB_ROW_143050" localSheetId="3" hidden="1">'JP.10.24'!#REF!</definedName>
    <definedName name="QB_ROW_143050" localSheetId="2" hidden="1">'JP.10.29'!#REF!</definedName>
    <definedName name="QB_ROW_143050" localSheetId="1" hidden="1">'JP.11.02'!#REF!</definedName>
    <definedName name="QB_ROW_143050" localSheetId="0" hidden="1">'JP.11.17'!#REF!</definedName>
    <definedName name="QB_ROW_143260" localSheetId="3" hidden="1">'JP.10.24'!#REF!</definedName>
    <definedName name="QB_ROW_143260" localSheetId="2" hidden="1">'JP.10.29'!#REF!</definedName>
    <definedName name="QB_ROW_143260" localSheetId="1" hidden="1">'JP.11.02'!#REF!</definedName>
    <definedName name="QB_ROW_143260" localSheetId="0" hidden="1">'JP.11.17'!#REF!</definedName>
    <definedName name="QB_ROW_143350" localSheetId="3" hidden="1">'JP.10.24'!#REF!</definedName>
    <definedName name="QB_ROW_143350" localSheetId="2" hidden="1">'JP.10.29'!#REF!</definedName>
    <definedName name="QB_ROW_143350" localSheetId="1" hidden="1">'JP.11.02'!#REF!</definedName>
    <definedName name="QB_ROW_143350" localSheetId="0" hidden="1">'JP.11.17'!#REF!</definedName>
    <definedName name="QB_ROW_144260" localSheetId="3" hidden="1">'JP.10.24'!#REF!</definedName>
    <definedName name="QB_ROW_144260" localSheetId="2" hidden="1">'JP.10.29'!#REF!</definedName>
    <definedName name="QB_ROW_144260" localSheetId="1" hidden="1">'JP.11.02'!#REF!</definedName>
    <definedName name="QB_ROW_144260" localSheetId="0" hidden="1">'JP.11.17'!#REF!</definedName>
    <definedName name="QB_ROW_156240" localSheetId="3" hidden="1">'JP.10.24'!#REF!</definedName>
    <definedName name="QB_ROW_156240" localSheetId="2" hidden="1">'JP.10.29'!#REF!</definedName>
    <definedName name="QB_ROW_156240" localSheetId="1" hidden="1">'JP.11.02'!#REF!</definedName>
    <definedName name="QB_ROW_156240" localSheetId="0" hidden="1">'JP.11.17'!#REF!</definedName>
    <definedName name="QB_ROW_159250" localSheetId="3" hidden="1">'JP.10.24'!$F$55</definedName>
    <definedName name="QB_ROW_159250" localSheetId="2" hidden="1">'JP.10.29'!$F$55</definedName>
    <definedName name="QB_ROW_159250" localSheetId="1" hidden="1">'JP.11.02'!$F$55</definedName>
    <definedName name="QB_ROW_159250" localSheetId="0" hidden="1">'JP.11.17'!$F$56</definedName>
    <definedName name="QB_ROW_163250" localSheetId="3" hidden="1">'JP.10.24'!#REF!</definedName>
    <definedName name="QB_ROW_163250" localSheetId="2" hidden="1">'JP.10.29'!#REF!</definedName>
    <definedName name="QB_ROW_163250" localSheetId="1" hidden="1">'JP.11.02'!#REF!</definedName>
    <definedName name="QB_ROW_163250" localSheetId="0" hidden="1">'JP.11.17'!#REF!</definedName>
    <definedName name="QB_ROW_164250" localSheetId="3" hidden="1">'JP.10.24'!#REF!</definedName>
    <definedName name="QB_ROW_164250" localSheetId="2" hidden="1">'JP.10.29'!#REF!</definedName>
    <definedName name="QB_ROW_164250" localSheetId="1" hidden="1">'JP.11.02'!#REF!</definedName>
    <definedName name="QB_ROW_164250" localSheetId="0" hidden="1">'JP.11.17'!#REF!</definedName>
    <definedName name="QB_ROW_165040" localSheetId="3" hidden="1">'JP.10.24'!$E$22</definedName>
    <definedName name="QB_ROW_165040" localSheetId="2" hidden="1">'JP.10.29'!$E$22</definedName>
    <definedName name="QB_ROW_165040" localSheetId="1" hidden="1">'JP.11.02'!$E$22</definedName>
    <definedName name="QB_ROW_165040" localSheetId="0" hidden="1">'JP.11.17'!$E$22</definedName>
    <definedName name="QB_ROW_165250" localSheetId="3" hidden="1">'JP.10.24'!#REF!</definedName>
    <definedName name="QB_ROW_165250" localSheetId="2" hidden="1">'JP.10.29'!#REF!</definedName>
    <definedName name="QB_ROW_165250" localSheetId="1" hidden="1">'JP.11.02'!#REF!</definedName>
    <definedName name="QB_ROW_165250" localSheetId="0" hidden="1">'JP.11.17'!#REF!</definedName>
    <definedName name="QB_ROW_165340" localSheetId="3" hidden="1">'JP.10.24'!$E$29</definedName>
    <definedName name="QB_ROW_165340" localSheetId="2" hidden="1">'JP.10.29'!$E$29</definedName>
    <definedName name="QB_ROW_165340" localSheetId="1" hidden="1">'JP.11.02'!$E$29</definedName>
    <definedName name="QB_ROW_165340" localSheetId="0" hidden="1">'JP.11.17'!$E$29</definedName>
    <definedName name="QB_ROW_166040" localSheetId="3" hidden="1">'JP.10.24'!$E$43</definedName>
    <definedName name="QB_ROW_166040" localSheetId="2" hidden="1">'JP.10.29'!$E$43</definedName>
    <definedName name="QB_ROW_166040" localSheetId="1" hidden="1">'JP.11.02'!$E$43</definedName>
    <definedName name="QB_ROW_166040" localSheetId="0" hidden="1">'JP.11.17'!$E$44</definedName>
    <definedName name="QB_ROW_166250" localSheetId="3" hidden="1">'JP.10.24'!#REF!</definedName>
    <definedName name="QB_ROW_166250" localSheetId="2" hidden="1">'JP.10.29'!#REF!</definedName>
    <definedName name="QB_ROW_166250" localSheetId="1" hidden="1">'JP.11.02'!#REF!</definedName>
    <definedName name="QB_ROW_166250" localSheetId="0" hidden="1">'JP.11.17'!#REF!</definedName>
    <definedName name="QB_ROW_166340" localSheetId="3" hidden="1">'JP.10.24'!$E$46</definedName>
    <definedName name="QB_ROW_166340" localSheetId="2" hidden="1">'JP.10.29'!$E$46</definedName>
    <definedName name="QB_ROW_166340" localSheetId="1" hidden="1">'JP.11.02'!$E$46</definedName>
    <definedName name="QB_ROW_166340" localSheetId="0" hidden="1">'JP.11.17'!$E$47</definedName>
    <definedName name="QB_ROW_167250" localSheetId="3" hidden="1">'JP.10.24'!$F$75</definedName>
    <definedName name="QB_ROW_167250" localSheetId="2" hidden="1">'JP.10.29'!$F$75</definedName>
    <definedName name="QB_ROW_167250" localSheetId="1" hidden="1">'JP.11.02'!$F$75</definedName>
    <definedName name="QB_ROW_167250" localSheetId="0" hidden="1">'JP.11.17'!$F$76</definedName>
    <definedName name="QB_ROW_168050" localSheetId="3" hidden="1">'JP.10.24'!$F$76</definedName>
    <definedName name="QB_ROW_168050" localSheetId="2" hidden="1">'JP.10.29'!$F$76</definedName>
    <definedName name="QB_ROW_168050" localSheetId="1" hidden="1">'JP.11.02'!$F$76</definedName>
    <definedName name="QB_ROW_168050" localSheetId="0" hidden="1">'JP.11.17'!$F$77</definedName>
    <definedName name="QB_ROW_168260" localSheetId="3" hidden="1">'JP.10.24'!$G$79</definedName>
    <definedName name="QB_ROW_168260" localSheetId="2" hidden="1">'JP.10.29'!$G$79</definedName>
    <definedName name="QB_ROW_168260" localSheetId="1" hidden="1">'JP.11.02'!$G$79</definedName>
    <definedName name="QB_ROW_168260" localSheetId="0" hidden="1">'JP.11.17'!$G$80</definedName>
    <definedName name="QB_ROW_168350" localSheetId="3" hidden="1">'JP.10.24'!$F$80</definedName>
    <definedName name="QB_ROW_168350" localSheetId="2" hidden="1">'JP.10.29'!$F$80</definedName>
    <definedName name="QB_ROW_168350" localSheetId="1" hidden="1">'JP.11.02'!$F$80</definedName>
    <definedName name="QB_ROW_168350" localSheetId="0" hidden="1">'JP.11.17'!$F$81</definedName>
    <definedName name="QB_ROW_169040" localSheetId="3" hidden="1">'JP.10.24'!$E$47</definedName>
    <definedName name="QB_ROW_169040" localSheetId="2" hidden="1">'JP.10.29'!$E$47</definedName>
    <definedName name="QB_ROW_169040" localSheetId="1" hidden="1">'JP.11.02'!$E$47</definedName>
    <definedName name="QB_ROW_169040" localSheetId="0" hidden="1">'JP.11.17'!$E$48</definedName>
    <definedName name="QB_ROW_169250" localSheetId="3" hidden="1">'JP.10.24'!#REF!</definedName>
    <definedName name="QB_ROW_169250" localSheetId="2" hidden="1">'JP.10.29'!#REF!</definedName>
    <definedName name="QB_ROW_169250" localSheetId="1" hidden="1">'JP.11.02'!#REF!</definedName>
    <definedName name="QB_ROW_169250" localSheetId="0" hidden="1">'JP.11.17'!#REF!</definedName>
    <definedName name="QB_ROW_169340" localSheetId="3" hidden="1">'JP.10.24'!$E$83</definedName>
    <definedName name="QB_ROW_169340" localSheetId="2" hidden="1">'JP.10.29'!$E$83</definedName>
    <definedName name="QB_ROW_169340" localSheetId="1" hidden="1">'JP.11.02'!$E$83</definedName>
    <definedName name="QB_ROW_169340" localSheetId="0" hidden="1">'JP.11.17'!$E$84</definedName>
    <definedName name="QB_ROW_170240" localSheetId="3" hidden="1">'JP.10.24'!#REF!</definedName>
    <definedName name="QB_ROW_170240" localSheetId="2" hidden="1">'JP.10.29'!#REF!</definedName>
    <definedName name="QB_ROW_170240" localSheetId="1" hidden="1">'JP.11.02'!#REF!</definedName>
    <definedName name="QB_ROW_170240" localSheetId="0" hidden="1">'JP.11.17'!#REF!</definedName>
    <definedName name="QB_ROW_171040" localSheetId="3" hidden="1">'JP.10.24'!$E$30</definedName>
    <definedName name="QB_ROW_171040" localSheetId="2" hidden="1">'JP.10.29'!$E$30</definedName>
    <definedName name="QB_ROW_171040" localSheetId="1" hidden="1">'JP.11.02'!$E$30</definedName>
    <definedName name="QB_ROW_171040" localSheetId="0" hidden="1">'JP.11.17'!$E$30</definedName>
    <definedName name="QB_ROW_171250" localSheetId="3" hidden="1">'JP.10.24'!#REF!</definedName>
    <definedName name="QB_ROW_171250" localSheetId="2" hidden="1">'JP.10.29'!#REF!</definedName>
    <definedName name="QB_ROW_171250" localSheetId="1" hidden="1">'JP.11.02'!#REF!</definedName>
    <definedName name="QB_ROW_171250" localSheetId="0" hidden="1">'JP.11.17'!#REF!</definedName>
    <definedName name="QB_ROW_171340" localSheetId="3" hidden="1">'JP.10.24'!$E$36</definedName>
    <definedName name="QB_ROW_171340" localSheetId="2" hidden="1">'JP.10.29'!$E$36</definedName>
    <definedName name="QB_ROW_171340" localSheetId="1" hidden="1">'JP.11.02'!$E$36</definedName>
    <definedName name="QB_ROW_171340" localSheetId="0" hidden="1">'JP.11.17'!$E$37</definedName>
    <definedName name="QB_ROW_172250" localSheetId="3" hidden="1">'JP.10.24'!$F$44</definedName>
    <definedName name="QB_ROW_172250" localSheetId="2" hidden="1">'JP.10.29'!$F$44</definedName>
    <definedName name="QB_ROW_172250" localSheetId="1" hidden="1">'JP.11.02'!$F$44</definedName>
    <definedName name="QB_ROW_172250" localSheetId="0" hidden="1">'JP.11.17'!$F$45</definedName>
    <definedName name="QB_ROW_173250" localSheetId="3" hidden="1">'JP.10.24'!#REF!</definedName>
    <definedName name="QB_ROW_173250" localSheetId="2" hidden="1">'JP.10.29'!#REF!</definedName>
    <definedName name="QB_ROW_173250" localSheetId="1" hidden="1">'JP.11.02'!#REF!</definedName>
    <definedName name="QB_ROW_173250" localSheetId="0" hidden="1">'JP.11.17'!#REF!</definedName>
    <definedName name="QB_ROW_175250" localSheetId="3" hidden="1">'JP.10.24'!$F$45</definedName>
    <definedName name="QB_ROW_175250" localSheetId="2" hidden="1">'JP.10.29'!$F$45</definedName>
    <definedName name="QB_ROW_175250" localSheetId="1" hidden="1">'JP.11.02'!$F$45</definedName>
    <definedName name="QB_ROW_175250" localSheetId="0" hidden="1">'JP.11.17'!$F$46</definedName>
    <definedName name="QB_ROW_177250" localSheetId="3" hidden="1">'JP.10.24'!#REF!</definedName>
    <definedName name="QB_ROW_177250" localSheetId="2" hidden="1">'JP.10.29'!#REF!</definedName>
    <definedName name="QB_ROW_177250" localSheetId="1" hidden="1">'JP.11.02'!#REF!</definedName>
    <definedName name="QB_ROW_177250" localSheetId="0" hidden="1">'JP.11.17'!#REF!</definedName>
    <definedName name="QB_ROW_18301" localSheetId="3" hidden="1">'JP.10.24'!$A$92</definedName>
    <definedName name="QB_ROW_18301" localSheetId="2" hidden="1">'JP.10.29'!$A$92</definedName>
    <definedName name="QB_ROW_18301" localSheetId="1" hidden="1">'JP.11.02'!$A$92</definedName>
    <definedName name="QB_ROW_18301" localSheetId="0" hidden="1">'JP.11.17'!$A$93</definedName>
    <definedName name="QB_ROW_188250" localSheetId="3" hidden="1">'JP.10.24'!$F$32</definedName>
    <definedName name="QB_ROW_188250" localSheetId="2" hidden="1">'JP.10.29'!$F$32</definedName>
    <definedName name="QB_ROW_188250" localSheetId="1" hidden="1">'JP.11.02'!$F$32</definedName>
    <definedName name="QB_ROW_188250" localSheetId="0" hidden="1">'JP.11.17'!$F$32</definedName>
    <definedName name="QB_ROW_189250" localSheetId="3" hidden="1">'JP.10.24'!#REF!</definedName>
    <definedName name="QB_ROW_189250" localSheetId="2" hidden="1">'JP.10.29'!#REF!</definedName>
    <definedName name="QB_ROW_189250" localSheetId="1" hidden="1">'JP.11.02'!#REF!</definedName>
    <definedName name="QB_ROW_189250" localSheetId="0" hidden="1">'JP.11.17'!#REF!</definedName>
    <definedName name="QB_ROW_19011" localSheetId="3" hidden="1">'JP.10.24'!$B$3</definedName>
    <definedName name="QB_ROW_19011" localSheetId="2" hidden="1">'JP.10.29'!$B$3</definedName>
    <definedName name="QB_ROW_19011" localSheetId="1" hidden="1">'JP.11.02'!$B$3</definedName>
    <definedName name="QB_ROW_19011" localSheetId="0" hidden="1">'JP.11.17'!$B$3</definedName>
    <definedName name="QB_ROW_191250" localSheetId="3" hidden="1">'JP.10.24'!$F$33</definedName>
    <definedName name="QB_ROW_191250" localSheetId="2" hidden="1">'JP.10.29'!$F$33</definedName>
    <definedName name="QB_ROW_191250" localSheetId="1" hidden="1">'JP.11.02'!$F$33</definedName>
    <definedName name="QB_ROW_191250" localSheetId="0" hidden="1">'JP.11.17'!$F$33</definedName>
    <definedName name="QB_ROW_19311" localSheetId="3" hidden="1">'JP.10.24'!$B$85</definedName>
    <definedName name="QB_ROW_19311" localSheetId="2" hidden="1">'JP.10.29'!$B$85</definedName>
    <definedName name="QB_ROW_19311" localSheetId="1" hidden="1">'JP.11.02'!$B$85</definedName>
    <definedName name="QB_ROW_19311" localSheetId="0" hidden="1">'JP.11.17'!$B$86</definedName>
    <definedName name="QB_ROW_195240" localSheetId="3" hidden="1">'JP.10.24'!#REF!</definedName>
    <definedName name="QB_ROW_195240" localSheetId="2" hidden="1">'JP.10.29'!#REF!</definedName>
    <definedName name="QB_ROW_195240" localSheetId="1" hidden="1">'JP.11.02'!#REF!</definedName>
    <definedName name="QB_ROW_195240" localSheetId="0" hidden="1">'JP.11.17'!#REF!</definedName>
    <definedName name="QB_ROW_20031" localSheetId="3" hidden="1">'JP.10.24'!$D$4</definedName>
    <definedName name="QB_ROW_20031" localSheetId="2" hidden="1">'JP.10.29'!$D$4</definedName>
    <definedName name="QB_ROW_20031" localSheetId="1" hidden="1">'JP.11.02'!$D$4</definedName>
    <definedName name="QB_ROW_20031" localSheetId="0" hidden="1">'JP.11.17'!$D$4</definedName>
    <definedName name="QB_ROW_201250" localSheetId="3" hidden="1">'JP.10.24'!#REF!</definedName>
    <definedName name="QB_ROW_201250" localSheetId="2" hidden="1">'JP.10.29'!#REF!</definedName>
    <definedName name="QB_ROW_201250" localSheetId="1" hidden="1">'JP.11.02'!#REF!</definedName>
    <definedName name="QB_ROW_201250" localSheetId="0" hidden="1">'JP.11.17'!#REF!</definedName>
    <definedName name="QB_ROW_202050" localSheetId="3" hidden="1">'JP.10.24'!#REF!</definedName>
    <definedName name="QB_ROW_202050" localSheetId="2" hidden="1">'JP.10.29'!#REF!</definedName>
    <definedName name="QB_ROW_202050" localSheetId="1" hidden="1">'JP.11.02'!#REF!</definedName>
    <definedName name="QB_ROW_202050" localSheetId="0" hidden="1">'JP.11.17'!#REF!</definedName>
    <definedName name="QB_ROW_202260" localSheetId="3" hidden="1">'JP.10.24'!#REF!</definedName>
    <definedName name="QB_ROW_202260" localSheetId="2" hidden="1">'JP.10.29'!#REF!</definedName>
    <definedName name="QB_ROW_202260" localSheetId="1" hidden="1">'JP.11.02'!#REF!</definedName>
    <definedName name="QB_ROW_202260" localSheetId="0" hidden="1">'JP.11.17'!#REF!</definedName>
    <definedName name="QB_ROW_202350" localSheetId="3" hidden="1">'JP.10.24'!#REF!</definedName>
    <definedName name="QB_ROW_202350" localSheetId="2" hidden="1">'JP.10.29'!#REF!</definedName>
    <definedName name="QB_ROW_202350" localSheetId="1" hidden="1">'JP.11.02'!#REF!</definedName>
    <definedName name="QB_ROW_202350" localSheetId="0" hidden="1">'JP.11.17'!#REF!</definedName>
    <definedName name="QB_ROW_203260" localSheetId="3" hidden="1">'JP.10.24'!#REF!</definedName>
    <definedName name="QB_ROW_203260" localSheetId="2" hidden="1">'JP.10.29'!#REF!</definedName>
    <definedName name="QB_ROW_203260" localSheetId="1" hidden="1">'JP.11.02'!#REF!</definedName>
    <definedName name="QB_ROW_203260" localSheetId="0" hidden="1">'JP.11.17'!#REF!</definedName>
    <definedName name="QB_ROW_20331" localSheetId="3" hidden="1">'JP.10.24'!$D$39</definedName>
    <definedName name="QB_ROW_20331" localSheetId="2" hidden="1">'JP.10.29'!$D$39</definedName>
    <definedName name="QB_ROW_20331" localSheetId="1" hidden="1">'JP.11.02'!$D$39</definedName>
    <definedName name="QB_ROW_20331" localSheetId="0" hidden="1">'JP.11.17'!$D$40</definedName>
    <definedName name="QB_ROW_204260" localSheetId="3" hidden="1">'JP.10.24'!#REF!</definedName>
    <definedName name="QB_ROW_204260" localSheetId="2" hidden="1">'JP.10.29'!#REF!</definedName>
    <definedName name="QB_ROW_204260" localSheetId="1" hidden="1">'JP.11.02'!#REF!</definedName>
    <definedName name="QB_ROW_204260" localSheetId="0" hidden="1">'JP.11.17'!#REF!</definedName>
    <definedName name="QB_ROW_205250" localSheetId="3" hidden="1">'JP.10.24'!$F$34</definedName>
    <definedName name="QB_ROW_205250" localSheetId="2" hidden="1">'JP.10.29'!$F$34</definedName>
    <definedName name="QB_ROW_205250" localSheetId="1" hidden="1">'JP.11.02'!$F$34</definedName>
    <definedName name="QB_ROW_205250" localSheetId="0" hidden="1">'JP.11.17'!$F$34</definedName>
    <definedName name="QB_ROW_208240" localSheetId="3" hidden="1">'JP.10.24'!#REF!</definedName>
    <definedName name="QB_ROW_208240" localSheetId="2" hidden="1">'JP.10.29'!#REF!</definedName>
    <definedName name="QB_ROW_208240" localSheetId="1" hidden="1">'JP.11.02'!#REF!</definedName>
    <definedName name="QB_ROW_208240" localSheetId="0" hidden="1">'JP.11.17'!#REF!</definedName>
    <definedName name="QB_ROW_21031" localSheetId="3" hidden="1">'JP.10.24'!$D$41</definedName>
    <definedName name="QB_ROW_21031" localSheetId="2" hidden="1">'JP.10.29'!$D$41</definedName>
    <definedName name="QB_ROW_21031" localSheetId="1" hidden="1">'JP.11.02'!$D$41</definedName>
    <definedName name="QB_ROW_21031" localSheetId="0" hidden="1">'JP.11.17'!$D$42</definedName>
    <definedName name="QB_ROW_211250" localSheetId="3" hidden="1">'JP.10.24'!$F$15</definedName>
    <definedName name="QB_ROW_211250" localSheetId="2" hidden="1">'JP.10.29'!$F$15</definedName>
    <definedName name="QB_ROW_211250" localSheetId="1" hidden="1">'JP.11.02'!$F$15</definedName>
    <definedName name="QB_ROW_211250" localSheetId="0" hidden="1">'JP.11.17'!$F$15</definedName>
    <definedName name="QB_ROW_21331" localSheetId="3" hidden="1">'JP.10.24'!$D$84</definedName>
    <definedName name="QB_ROW_21331" localSheetId="2" hidden="1">'JP.10.29'!$D$84</definedName>
    <definedName name="QB_ROW_21331" localSheetId="1" hidden="1">'JP.11.02'!$D$84</definedName>
    <definedName name="QB_ROW_21331" localSheetId="0" hidden="1">'JP.11.17'!$D$85</definedName>
    <definedName name="QB_ROW_214240" localSheetId="3" hidden="1">'JP.10.24'!#REF!</definedName>
    <definedName name="QB_ROW_214240" localSheetId="2" hidden="1">'JP.10.29'!#REF!</definedName>
    <definedName name="QB_ROW_214240" localSheetId="1" hidden="1">'JP.11.02'!#REF!</definedName>
    <definedName name="QB_ROW_214240" localSheetId="0" hidden="1">'JP.11.17'!#REF!</definedName>
    <definedName name="QB_ROW_22011" localSheetId="3" hidden="1">'JP.10.24'!$B$86</definedName>
    <definedName name="QB_ROW_22011" localSheetId="2" hidden="1">'JP.10.29'!$B$86</definedName>
    <definedName name="QB_ROW_22011" localSheetId="1" hidden="1">'JP.11.02'!$B$86</definedName>
    <definedName name="QB_ROW_22011" localSheetId="0" hidden="1">'JP.11.17'!$B$87</definedName>
    <definedName name="QB_ROW_222260" localSheetId="3" hidden="1">'JP.10.24'!#REF!</definedName>
    <definedName name="QB_ROW_222260" localSheetId="2" hidden="1">'JP.10.29'!#REF!</definedName>
    <definedName name="QB_ROW_222260" localSheetId="1" hidden="1">'JP.11.02'!#REF!</definedName>
    <definedName name="QB_ROW_222260" localSheetId="0" hidden="1">'JP.11.17'!#REF!</definedName>
    <definedName name="QB_ROW_22311" localSheetId="3" hidden="1">'JP.10.24'!$B$91</definedName>
    <definedName name="QB_ROW_22311" localSheetId="2" hidden="1">'JP.10.29'!$B$91</definedName>
    <definedName name="QB_ROW_22311" localSheetId="1" hidden="1">'JP.11.02'!$B$91</definedName>
    <definedName name="QB_ROW_22311" localSheetId="0" hidden="1">'JP.11.17'!$B$92</definedName>
    <definedName name="QB_ROW_223240" localSheetId="3" hidden="1">'JP.10.24'!#REF!</definedName>
    <definedName name="QB_ROW_223240" localSheetId="2" hidden="1">'JP.10.29'!#REF!</definedName>
    <definedName name="QB_ROW_223240" localSheetId="1" hidden="1">'JP.11.02'!#REF!</definedName>
    <definedName name="QB_ROW_223240" localSheetId="0" hidden="1">'JP.11.17'!#REF!</definedName>
    <definedName name="QB_ROW_226250" localSheetId="3" hidden="1">'JP.10.24'!#REF!</definedName>
    <definedName name="QB_ROW_226250" localSheetId="2" hidden="1">'JP.10.29'!#REF!</definedName>
    <definedName name="QB_ROW_226250" localSheetId="1" hidden="1">'JP.11.02'!#REF!</definedName>
    <definedName name="QB_ROW_226250" localSheetId="0" hidden="1">'JP.11.17'!#REF!</definedName>
    <definedName name="QB_ROW_227250" localSheetId="3" hidden="1">'JP.10.24'!#REF!</definedName>
    <definedName name="QB_ROW_227250" localSheetId="2" hidden="1">'JP.10.29'!#REF!</definedName>
    <definedName name="QB_ROW_227250" localSheetId="1" hidden="1">'JP.11.02'!#REF!</definedName>
    <definedName name="QB_ROW_227250" localSheetId="0" hidden="1">'JP.11.17'!#REF!</definedName>
    <definedName name="QB_ROW_228250" localSheetId="3" hidden="1">'JP.10.24'!#REF!</definedName>
    <definedName name="QB_ROW_228250" localSheetId="2" hidden="1">'JP.10.29'!#REF!</definedName>
    <definedName name="QB_ROW_228250" localSheetId="1" hidden="1">'JP.11.02'!#REF!</definedName>
    <definedName name="QB_ROW_228250" localSheetId="0" hidden="1">'JP.11.17'!#REF!</definedName>
    <definedName name="QB_ROW_23221" localSheetId="3" hidden="1">'JP.10.24'!#REF!</definedName>
    <definedName name="QB_ROW_23221" localSheetId="2" hidden="1">'JP.10.29'!#REF!</definedName>
    <definedName name="QB_ROW_23221" localSheetId="1" hidden="1">'JP.11.02'!#REF!</definedName>
    <definedName name="QB_ROW_23221" localSheetId="0" hidden="1">'JP.11.17'!#REF!</definedName>
    <definedName name="QB_ROW_232250" localSheetId="3" hidden="1">'JP.10.24'!#REF!</definedName>
    <definedName name="QB_ROW_232250" localSheetId="2" hidden="1">'JP.10.29'!#REF!</definedName>
    <definedName name="QB_ROW_232250" localSheetId="1" hidden="1">'JP.11.02'!#REF!</definedName>
    <definedName name="QB_ROW_232250" localSheetId="0" hidden="1">'JP.11.17'!#REF!</definedName>
    <definedName name="QB_ROW_233250" localSheetId="3" hidden="1">'JP.10.24'!$F$35</definedName>
    <definedName name="QB_ROW_233250" localSheetId="2" hidden="1">'JP.10.29'!$F$35</definedName>
    <definedName name="QB_ROW_233250" localSheetId="1" hidden="1">'JP.11.02'!$F$35</definedName>
    <definedName name="QB_ROW_233250" localSheetId="0" hidden="1">'JP.11.17'!$F$35</definedName>
    <definedName name="QB_ROW_234250" localSheetId="3" hidden="1">'JP.10.24'!#REF!</definedName>
    <definedName name="QB_ROW_234250" localSheetId="2" hidden="1">'JP.10.29'!#REF!</definedName>
    <definedName name="QB_ROW_234250" localSheetId="1" hidden="1">'JP.11.02'!#REF!</definedName>
    <definedName name="QB_ROW_234250" localSheetId="0" hidden="1">'JP.11.17'!#REF!</definedName>
    <definedName name="QB_ROW_237230" localSheetId="3" hidden="1">'JP.10.24'!$D$88</definedName>
    <definedName name="QB_ROW_237230" localSheetId="2" hidden="1">'JP.10.29'!$D$88</definedName>
    <definedName name="QB_ROW_237230" localSheetId="1" hidden="1">'JP.11.02'!$D$88</definedName>
    <definedName name="QB_ROW_237230" localSheetId="0" hidden="1">'JP.11.17'!$D$89</definedName>
    <definedName name="QB_ROW_238230" localSheetId="3" hidden="1">'JP.10.24'!$D$89</definedName>
    <definedName name="QB_ROW_238230" localSheetId="2" hidden="1">'JP.10.29'!$D$89</definedName>
    <definedName name="QB_ROW_238230" localSheetId="1" hidden="1">'JP.11.02'!$D$89</definedName>
    <definedName name="QB_ROW_238230" localSheetId="0" hidden="1">'JP.11.17'!$D$90</definedName>
    <definedName name="QB_ROW_24021" localSheetId="3" hidden="1">'JP.10.24'!$C$87</definedName>
    <definedName name="QB_ROW_24021" localSheetId="2" hidden="1">'JP.10.29'!$C$87</definedName>
    <definedName name="QB_ROW_24021" localSheetId="1" hidden="1">'JP.11.02'!$C$87</definedName>
    <definedName name="QB_ROW_24021" localSheetId="0" hidden="1">'JP.11.17'!$C$88</definedName>
    <definedName name="QB_ROW_242230" localSheetId="3" hidden="1">'JP.10.24'!#REF!</definedName>
    <definedName name="QB_ROW_242230" localSheetId="2" hidden="1">'JP.10.29'!#REF!</definedName>
    <definedName name="QB_ROW_242230" localSheetId="1" hidden="1">'JP.11.02'!#REF!</definedName>
    <definedName name="QB_ROW_242230" localSheetId="0" hidden="1">'JP.11.17'!#REF!</definedName>
    <definedName name="QB_ROW_24321" localSheetId="3" hidden="1">'JP.10.24'!$C$90</definedName>
    <definedName name="QB_ROW_24321" localSheetId="2" hidden="1">'JP.10.29'!$C$90</definedName>
    <definedName name="QB_ROW_24321" localSheetId="1" hidden="1">'JP.11.02'!$C$90</definedName>
    <definedName name="QB_ROW_24321" localSheetId="0" hidden="1">'JP.11.17'!$C$91</definedName>
    <definedName name="QB_ROW_41040" localSheetId="3" hidden="1">'JP.10.24'!$E$6</definedName>
    <definedName name="QB_ROW_41040" localSheetId="2" hidden="1">'JP.10.29'!$E$6</definedName>
    <definedName name="QB_ROW_41040" localSheetId="1" hidden="1">'JP.11.02'!$E$6</definedName>
    <definedName name="QB_ROW_41040" localSheetId="0" hidden="1">'JP.11.17'!$E$6</definedName>
    <definedName name="QB_ROW_41250" localSheetId="3" hidden="1">'JP.10.24'!#REF!</definedName>
    <definedName name="QB_ROW_41250" localSheetId="2" hidden="1">'JP.10.29'!#REF!</definedName>
    <definedName name="QB_ROW_41250" localSheetId="1" hidden="1">'JP.11.02'!#REF!</definedName>
    <definedName name="QB_ROW_41250" localSheetId="0" hidden="1">'JP.11.17'!#REF!</definedName>
    <definedName name="QB_ROW_41340" localSheetId="3" hidden="1">'JP.10.24'!$E$10</definedName>
    <definedName name="QB_ROW_41340" localSheetId="2" hidden="1">'JP.10.29'!$E$10</definedName>
    <definedName name="QB_ROW_41340" localSheetId="1" hidden="1">'JP.11.02'!$E$10</definedName>
    <definedName name="QB_ROW_41340" localSheetId="0" hidden="1">'JP.11.17'!$E$10</definedName>
    <definedName name="QB_ROW_42250" localSheetId="3" hidden="1">'JP.10.24'!#REF!</definedName>
    <definedName name="QB_ROW_42250" localSheetId="2" hidden="1">'JP.10.29'!#REF!</definedName>
    <definedName name="QB_ROW_42250" localSheetId="1" hidden="1">'JP.11.02'!#REF!</definedName>
    <definedName name="QB_ROW_42250" localSheetId="0" hidden="1">'JP.11.17'!#REF!</definedName>
    <definedName name="QB_ROW_43250" localSheetId="3" hidden="1">'JP.10.24'!$F$7</definedName>
    <definedName name="QB_ROW_43250" localSheetId="2" hidden="1">'JP.10.29'!$F$7</definedName>
    <definedName name="QB_ROW_43250" localSheetId="1" hidden="1">'JP.11.02'!$F$7</definedName>
    <definedName name="QB_ROW_43250" localSheetId="0" hidden="1">'JP.11.17'!$F$7</definedName>
    <definedName name="QB_ROW_44250" localSheetId="3" hidden="1">'JP.10.24'!$F$8</definedName>
    <definedName name="QB_ROW_44250" localSheetId="2" hidden="1">'JP.10.29'!$F$8</definedName>
    <definedName name="QB_ROW_44250" localSheetId="1" hidden="1">'JP.11.02'!$F$8</definedName>
    <definedName name="QB_ROW_44250" localSheetId="0" hidden="1">'JP.11.17'!$F$8</definedName>
    <definedName name="QB_ROW_45250" localSheetId="3" hidden="1">'JP.10.24'!$F$9</definedName>
    <definedName name="QB_ROW_45250" localSheetId="2" hidden="1">'JP.10.29'!$F$9</definedName>
    <definedName name="QB_ROW_45250" localSheetId="1" hidden="1">'JP.11.02'!$F$9</definedName>
    <definedName name="QB_ROW_45250" localSheetId="0" hidden="1">'JP.11.17'!$F$9</definedName>
    <definedName name="QB_ROW_46040" localSheetId="3" hidden="1">'JP.10.24'!$E$38</definedName>
    <definedName name="QB_ROW_46040" localSheetId="2" hidden="1">'JP.10.29'!$E$38</definedName>
    <definedName name="QB_ROW_46040" localSheetId="1" hidden="1">'JP.11.02'!$E$38</definedName>
    <definedName name="QB_ROW_46040" localSheetId="0" hidden="1">'JP.11.17'!$E$39</definedName>
    <definedName name="QB_ROW_46250" localSheetId="3" hidden="1">'JP.10.24'!#REF!</definedName>
    <definedName name="QB_ROW_46250" localSheetId="2" hidden="1">'JP.10.29'!#REF!</definedName>
    <definedName name="QB_ROW_46250" localSheetId="1" hidden="1">'JP.11.02'!#REF!</definedName>
    <definedName name="QB_ROW_46250" localSheetId="0" hidden="1">'JP.11.17'!#REF!</definedName>
    <definedName name="QB_ROW_46340" localSheetId="3" hidden="1">'JP.10.24'!#REF!</definedName>
    <definedName name="QB_ROW_46340" localSheetId="2" hidden="1">'JP.10.29'!#REF!</definedName>
    <definedName name="QB_ROW_46340" localSheetId="1" hidden="1">'JP.11.02'!#REF!</definedName>
    <definedName name="QB_ROW_46340" localSheetId="0" hidden="1">'JP.11.17'!#REF!</definedName>
    <definedName name="QB_ROW_47250" localSheetId="3" hidden="1">'JP.10.24'!$F$51</definedName>
    <definedName name="QB_ROW_47250" localSheetId="2" hidden="1">'JP.10.29'!$F$51</definedName>
    <definedName name="QB_ROW_47250" localSheetId="1" hidden="1">'JP.11.02'!$F$51</definedName>
    <definedName name="QB_ROW_47250" localSheetId="0" hidden="1">'JP.11.17'!$F$52</definedName>
    <definedName name="QB_ROW_48250" localSheetId="3" hidden="1">'JP.10.24'!#REF!</definedName>
    <definedName name="QB_ROW_48250" localSheetId="2" hidden="1">'JP.10.29'!#REF!</definedName>
    <definedName name="QB_ROW_48250" localSheetId="1" hidden="1">'JP.11.02'!#REF!</definedName>
    <definedName name="QB_ROW_48250" localSheetId="0" hidden="1">'JP.11.17'!#REF!</definedName>
    <definedName name="QB_ROW_5040" localSheetId="3" hidden="1">'JP.10.24'!$E$11</definedName>
    <definedName name="QB_ROW_5040" localSheetId="2" hidden="1">'JP.10.29'!$E$11</definedName>
    <definedName name="QB_ROW_5040" localSheetId="1" hidden="1">'JP.11.02'!$E$11</definedName>
    <definedName name="QB_ROW_5040" localSheetId="0" hidden="1">'JP.11.17'!$E$11</definedName>
    <definedName name="QB_ROW_5250" localSheetId="3" hidden="1">'JP.10.24'!#REF!</definedName>
    <definedName name="QB_ROW_5250" localSheetId="2" hidden="1">'JP.10.29'!#REF!</definedName>
    <definedName name="QB_ROW_5250" localSheetId="1" hidden="1">'JP.11.02'!#REF!</definedName>
    <definedName name="QB_ROW_5250" localSheetId="0" hidden="1">'JP.11.17'!#REF!</definedName>
    <definedName name="QB_ROW_5340" localSheetId="3" hidden="1">'JP.10.24'!$E$21</definedName>
    <definedName name="QB_ROW_5340" localSheetId="2" hidden="1">'JP.10.29'!$E$21</definedName>
    <definedName name="QB_ROW_5340" localSheetId="1" hidden="1">'JP.11.02'!$E$21</definedName>
    <definedName name="QB_ROW_5340" localSheetId="0" hidden="1">'JP.11.17'!$E$21</definedName>
    <definedName name="QB_ROW_56260" localSheetId="3" hidden="1">'JP.10.24'!$G$25</definedName>
    <definedName name="QB_ROW_56260" localSheetId="2" hidden="1">'JP.10.29'!$G$25</definedName>
    <definedName name="QB_ROW_56260" localSheetId="1" hidden="1">'JP.11.02'!$G$25</definedName>
    <definedName name="QB_ROW_56260" localSheetId="0" hidden="1">'JP.11.17'!$G$25</definedName>
    <definedName name="QB_ROW_57250" localSheetId="3" hidden="1">'JP.10.24'!#REF!</definedName>
    <definedName name="QB_ROW_57250" localSheetId="2" hidden="1">'JP.10.29'!#REF!</definedName>
    <definedName name="QB_ROW_57250" localSheetId="1" hidden="1">'JP.11.02'!#REF!</definedName>
    <definedName name="QB_ROW_57250" localSheetId="0" hidden="1">'JP.11.17'!#REF!</definedName>
    <definedName name="QB_ROW_58250" localSheetId="3" hidden="1">'JP.10.24'!#REF!</definedName>
    <definedName name="QB_ROW_58250" localSheetId="2" hidden="1">'JP.10.29'!#REF!</definedName>
    <definedName name="QB_ROW_58250" localSheetId="1" hidden="1">'JP.11.02'!#REF!</definedName>
    <definedName name="QB_ROW_58250" localSheetId="0" hidden="1">'JP.11.17'!#REF!</definedName>
    <definedName name="QB_ROW_59250" localSheetId="3" hidden="1">'JP.10.24'!$F$14</definedName>
    <definedName name="QB_ROW_59250" localSheetId="2" hidden="1">'JP.10.29'!$F$14</definedName>
    <definedName name="QB_ROW_59250" localSheetId="1" hidden="1">'JP.11.02'!$F$14</definedName>
    <definedName name="QB_ROW_59250" localSheetId="0" hidden="1">'JP.11.17'!$F$14</definedName>
    <definedName name="QB_ROW_60250" localSheetId="3" hidden="1">'JP.10.24'!$F$13</definedName>
    <definedName name="QB_ROW_60250" localSheetId="2" hidden="1">'JP.10.29'!$F$13</definedName>
    <definedName name="QB_ROW_60250" localSheetId="1" hidden="1">'JP.11.02'!$F$13</definedName>
    <definedName name="QB_ROW_60250" localSheetId="0" hidden="1">'JP.11.17'!$F$13</definedName>
    <definedName name="QB_ROW_61250" localSheetId="3" hidden="1">'JP.10.24'!$F$12</definedName>
    <definedName name="QB_ROW_61250" localSheetId="2" hidden="1">'JP.10.29'!$F$12</definedName>
    <definedName name="QB_ROW_61250" localSheetId="1" hidden="1">'JP.11.02'!$F$12</definedName>
    <definedName name="QB_ROW_61250" localSheetId="0" hidden="1">'JP.11.17'!$F$12</definedName>
    <definedName name="QB_ROW_67050" localSheetId="3" hidden="1">'JP.10.24'!$F$23</definedName>
    <definedName name="QB_ROW_67050" localSheetId="2" hidden="1">'JP.10.29'!$F$23</definedName>
    <definedName name="QB_ROW_67050" localSheetId="1" hidden="1">'JP.11.02'!$F$23</definedName>
    <definedName name="QB_ROW_67050" localSheetId="0" hidden="1">'JP.11.17'!$F$23</definedName>
    <definedName name="QB_ROW_67260" localSheetId="3" hidden="1">'JP.10.24'!$G$26</definedName>
    <definedName name="QB_ROW_67260" localSheetId="2" hidden="1">'JP.10.29'!$G$26</definedName>
    <definedName name="QB_ROW_67260" localSheetId="1" hidden="1">'JP.11.02'!$G$26</definedName>
    <definedName name="QB_ROW_67260" localSheetId="0" hidden="1">'JP.11.17'!$G$26</definedName>
    <definedName name="QB_ROW_67350" localSheetId="3" hidden="1">'JP.10.24'!$F$27</definedName>
    <definedName name="QB_ROW_67350" localSheetId="2" hidden="1">'JP.10.29'!$F$27</definedName>
    <definedName name="QB_ROW_67350" localSheetId="1" hidden="1">'JP.11.02'!$F$27</definedName>
    <definedName name="QB_ROW_67350" localSheetId="0" hidden="1">'JP.11.17'!$F$27</definedName>
    <definedName name="QB_ROW_68250" localSheetId="3" hidden="1">'JP.10.24'!$F$28</definedName>
    <definedName name="QB_ROW_68250" localSheetId="2" hidden="1">'JP.10.29'!$F$28</definedName>
    <definedName name="QB_ROW_68250" localSheetId="1" hidden="1">'JP.11.02'!$F$28</definedName>
    <definedName name="QB_ROW_68250" localSheetId="0" hidden="1">'JP.11.17'!$F$28</definedName>
    <definedName name="QB_ROW_70240" localSheetId="3" hidden="1">'JP.10.24'!$E$42</definedName>
    <definedName name="QB_ROW_70240" localSheetId="2" hidden="1">'JP.10.29'!$E$42</definedName>
    <definedName name="QB_ROW_70240" localSheetId="1" hidden="1">'JP.11.02'!$E$42</definedName>
    <definedName name="QB_ROW_70240" localSheetId="0" hidden="1">'JP.11.17'!$E$43</definedName>
    <definedName name="QB_ROW_71050" localSheetId="3" hidden="1">'JP.10.24'!$F$57</definedName>
    <definedName name="QB_ROW_71050" localSheetId="2" hidden="1">'JP.10.29'!$F$57</definedName>
    <definedName name="QB_ROW_71050" localSheetId="1" hidden="1">'JP.11.02'!$F$57</definedName>
    <definedName name="QB_ROW_71050" localSheetId="0" hidden="1">'JP.11.17'!$F$58</definedName>
    <definedName name="QB_ROW_71260" localSheetId="3" hidden="1">'JP.10.24'!#REF!</definedName>
    <definedName name="QB_ROW_71260" localSheetId="2" hidden="1">'JP.10.29'!#REF!</definedName>
    <definedName name="QB_ROW_71260" localSheetId="1" hidden="1">'JP.11.02'!#REF!</definedName>
    <definedName name="QB_ROW_71260" localSheetId="0" hidden="1">'JP.11.17'!#REF!</definedName>
    <definedName name="QB_ROW_71350" localSheetId="3" hidden="1">'JP.10.24'!$F$63</definedName>
    <definedName name="QB_ROW_71350" localSheetId="2" hidden="1">'JP.10.29'!$F$63</definedName>
    <definedName name="QB_ROW_71350" localSheetId="1" hidden="1">'JP.11.02'!$F$63</definedName>
    <definedName name="QB_ROW_71350" localSheetId="0" hidden="1">'JP.11.17'!$F$64</definedName>
    <definedName name="QB_ROW_76250" localSheetId="3" hidden="1">'JP.10.24'!$F$48</definedName>
    <definedName name="QB_ROW_76250" localSheetId="2" hidden="1">'JP.10.29'!$F$48</definedName>
    <definedName name="QB_ROW_76250" localSheetId="1" hidden="1">'JP.11.02'!$F$48</definedName>
    <definedName name="QB_ROW_76250" localSheetId="0" hidden="1">'JP.11.17'!$F$49</definedName>
    <definedName name="QB_ROW_77260" localSheetId="3" hidden="1">'JP.10.24'!#REF!</definedName>
    <definedName name="QB_ROW_77260" localSheetId="2" hidden="1">'JP.10.29'!#REF!</definedName>
    <definedName name="QB_ROW_77260" localSheetId="1" hidden="1">'JP.11.02'!#REF!</definedName>
    <definedName name="QB_ROW_77260" localSheetId="0" hidden="1">'JP.11.17'!#REF!</definedName>
    <definedName name="QB_ROW_78260" localSheetId="3" hidden="1">'JP.10.24'!$G$62</definedName>
    <definedName name="QB_ROW_78260" localSheetId="2" hidden="1">'JP.10.29'!$G$62</definedName>
    <definedName name="QB_ROW_78260" localSheetId="1" hidden="1">'JP.11.02'!$G$62</definedName>
    <definedName name="QB_ROW_78260" localSheetId="0" hidden="1">'JP.11.17'!$G$63</definedName>
    <definedName name="QB_ROW_79260" localSheetId="3" hidden="1">'JP.10.24'!$G$61</definedName>
    <definedName name="QB_ROW_79260" localSheetId="2" hidden="1">'JP.10.29'!$G$61</definedName>
    <definedName name="QB_ROW_79260" localSheetId="1" hidden="1">'JP.11.02'!$G$61</definedName>
    <definedName name="QB_ROW_79260" localSheetId="0" hidden="1">'JP.11.17'!$G$62</definedName>
    <definedName name="QB_ROW_80250" localSheetId="3" hidden="1">'JP.10.24'!$F$49</definedName>
    <definedName name="QB_ROW_80250" localSheetId="2" hidden="1">'JP.10.29'!$F$49</definedName>
    <definedName name="QB_ROW_80250" localSheetId="1" hidden="1">'JP.11.02'!$F$49</definedName>
    <definedName name="QB_ROW_80250" localSheetId="0" hidden="1">'JP.11.17'!$F$50</definedName>
    <definedName name="QB_ROW_81250" localSheetId="3" hidden="1">'JP.10.24'!$F$66</definedName>
    <definedName name="QB_ROW_81250" localSheetId="2" hidden="1">'JP.10.29'!$F$66</definedName>
    <definedName name="QB_ROW_81250" localSheetId="1" hidden="1">'JP.11.02'!$F$66</definedName>
    <definedName name="QB_ROW_81250" localSheetId="0" hidden="1">'JP.11.17'!$F$67</definedName>
    <definedName name="QB_ROW_82260" localSheetId="3" hidden="1">'JP.10.24'!$G$59</definedName>
    <definedName name="QB_ROW_82260" localSheetId="2" hidden="1">'JP.10.29'!$G$59</definedName>
    <definedName name="QB_ROW_82260" localSheetId="1" hidden="1">'JP.11.02'!$G$59</definedName>
    <definedName name="QB_ROW_82260" localSheetId="0" hidden="1">'JP.11.17'!$G$60</definedName>
    <definedName name="QB_ROW_83050" localSheetId="3" hidden="1">'JP.10.24'!$F$67</definedName>
    <definedName name="QB_ROW_83050" localSheetId="2" hidden="1">'JP.10.29'!$F$67</definedName>
    <definedName name="QB_ROW_83050" localSheetId="1" hidden="1">'JP.11.02'!$F$67</definedName>
    <definedName name="QB_ROW_83050" localSheetId="0" hidden="1">'JP.11.17'!$F$68</definedName>
    <definedName name="QB_ROW_83260" localSheetId="3" hidden="1">'JP.10.24'!$G$71</definedName>
    <definedName name="QB_ROW_83260" localSheetId="2" hidden="1">'JP.10.29'!$G$71</definedName>
    <definedName name="QB_ROW_83260" localSheetId="1" hidden="1">'JP.11.02'!$G$71</definedName>
    <definedName name="QB_ROW_83260" localSheetId="0" hidden="1">'JP.11.17'!$G$72</definedName>
    <definedName name="QB_ROW_83350" localSheetId="3" hidden="1">'JP.10.24'!$F$72</definedName>
    <definedName name="QB_ROW_83350" localSheetId="2" hidden="1">'JP.10.29'!$F$72</definedName>
    <definedName name="QB_ROW_83350" localSheetId="1" hidden="1">'JP.11.02'!$F$72</definedName>
    <definedName name="QB_ROW_83350" localSheetId="0" hidden="1">'JP.11.17'!$F$73</definedName>
    <definedName name="QB_ROW_84250" localSheetId="3" hidden="1">'JP.10.24'!$F$65</definedName>
    <definedName name="QB_ROW_84250" localSheetId="2" hidden="1">'JP.10.29'!$F$65</definedName>
    <definedName name="QB_ROW_84250" localSheetId="1" hidden="1">'JP.11.02'!$F$65</definedName>
    <definedName name="QB_ROW_84250" localSheetId="0" hidden="1">'JP.11.17'!$F$66</definedName>
    <definedName name="QB_ROW_86260" localSheetId="3" hidden="1">'JP.10.24'!$G$58</definedName>
    <definedName name="QB_ROW_86260" localSheetId="2" hidden="1">'JP.10.29'!$G$58</definedName>
    <definedName name="QB_ROW_86260" localSheetId="1" hidden="1">'JP.11.02'!$G$58</definedName>
    <definedName name="QB_ROW_86260" localSheetId="0" hidden="1">'JP.11.17'!$G$59</definedName>
    <definedName name="QB_ROW_86321" localSheetId="3" hidden="1">'JP.10.24'!$C$40</definedName>
    <definedName name="QB_ROW_86321" localSheetId="2" hidden="1">'JP.10.29'!$C$40</definedName>
    <definedName name="QB_ROW_86321" localSheetId="1" hidden="1">'JP.11.02'!$C$40</definedName>
    <definedName name="QB_ROW_86321" localSheetId="0" hidden="1">'JP.11.17'!$C$41</definedName>
    <definedName name="QB_ROW_87031" localSheetId="3" hidden="1">'JP.10.24'!#REF!</definedName>
    <definedName name="QB_ROW_87031" localSheetId="2" hidden="1">'JP.10.29'!#REF!</definedName>
    <definedName name="QB_ROW_87031" localSheetId="1" hidden="1">'JP.11.02'!#REF!</definedName>
    <definedName name="QB_ROW_87031" localSheetId="0" hidden="1">'JP.11.17'!#REF!</definedName>
    <definedName name="QB_ROW_87260" localSheetId="3" hidden="1">'JP.10.24'!$G$60</definedName>
    <definedName name="QB_ROW_87260" localSheetId="2" hidden="1">'JP.10.29'!$G$60</definedName>
    <definedName name="QB_ROW_87260" localSheetId="1" hidden="1">'JP.11.02'!$G$60</definedName>
    <definedName name="QB_ROW_87260" localSheetId="0" hidden="1">'JP.11.17'!$G$61</definedName>
    <definedName name="QB_ROW_87331" localSheetId="3" hidden="1">'JP.10.24'!#REF!</definedName>
    <definedName name="QB_ROW_87331" localSheetId="2" hidden="1">'JP.10.29'!#REF!</definedName>
    <definedName name="QB_ROW_87331" localSheetId="1" hidden="1">'JP.11.02'!#REF!</definedName>
    <definedName name="QB_ROW_87331" localSheetId="0" hidden="1">'JP.11.17'!#REF!</definedName>
    <definedName name="QB_ROW_88260" localSheetId="3" hidden="1">'JP.10.24'!$G$78</definedName>
    <definedName name="QB_ROW_88260" localSheetId="2" hidden="1">'JP.10.29'!$G$78</definedName>
    <definedName name="QB_ROW_88260" localSheetId="1" hidden="1">'JP.11.02'!$G$78</definedName>
    <definedName name="QB_ROW_88260" localSheetId="0" hidden="1">'JP.11.17'!$G$79</definedName>
    <definedName name="QB_ROW_89260" localSheetId="3" hidden="1">'JP.10.24'!#REF!</definedName>
    <definedName name="QB_ROW_89260" localSheetId="2" hidden="1">'JP.10.29'!#REF!</definedName>
    <definedName name="QB_ROW_89260" localSheetId="1" hidden="1">'JP.11.02'!#REF!</definedName>
    <definedName name="QB_ROW_89260" localSheetId="0" hidden="1">'JP.11.17'!#REF!</definedName>
    <definedName name="QB_ROW_90250" localSheetId="3" hidden="1">'JP.10.24'!$F$20</definedName>
    <definedName name="QB_ROW_90250" localSheetId="2" hidden="1">'JP.10.29'!$F$20</definedName>
    <definedName name="QB_ROW_90250" localSheetId="1" hidden="1">'JP.11.02'!$F$20</definedName>
    <definedName name="QB_ROW_90250" localSheetId="0" hidden="1">'JP.11.17'!$F$20</definedName>
    <definedName name="QB_ROW_91250" localSheetId="3" hidden="1">'JP.10.24'!#REF!</definedName>
    <definedName name="QB_ROW_91250" localSheetId="2" hidden="1">'JP.10.29'!#REF!</definedName>
    <definedName name="QB_ROW_91250" localSheetId="1" hidden="1">'JP.11.02'!#REF!</definedName>
    <definedName name="QB_ROW_91250" localSheetId="0" hidden="1">'JP.11.17'!#REF!</definedName>
    <definedName name="QB_ROW_94250" localSheetId="3" hidden="1">'JP.10.24'!$F$56</definedName>
    <definedName name="QB_ROW_94250" localSheetId="2" hidden="1">'JP.10.29'!$F$56</definedName>
    <definedName name="QB_ROW_94250" localSheetId="1" hidden="1">'JP.11.02'!$F$56</definedName>
    <definedName name="QB_ROW_94250" localSheetId="0" hidden="1">'JP.11.17'!$F$57</definedName>
    <definedName name="QB_ROW_96250" localSheetId="3" hidden="1">'JP.10.24'!#REF!</definedName>
    <definedName name="QB_ROW_96250" localSheetId="2" hidden="1">'JP.10.29'!#REF!</definedName>
    <definedName name="QB_ROW_96250" localSheetId="1" hidden="1">'JP.11.02'!#REF!</definedName>
    <definedName name="QB_ROW_96250" localSheetId="0" hidden="1">'JP.11.17'!#REF!</definedName>
    <definedName name="QB_ROW_97250" localSheetId="3" hidden="1">'JP.10.24'!$F$64</definedName>
    <definedName name="QB_ROW_97250" localSheetId="2" hidden="1">'JP.10.29'!$F$64</definedName>
    <definedName name="QB_ROW_97250" localSheetId="1" hidden="1">'JP.11.02'!$F$64</definedName>
    <definedName name="QB_ROW_97250" localSheetId="0" hidden="1">'JP.11.17'!$F$65</definedName>
    <definedName name="QB_ROW_98240" localSheetId="3" hidden="1">'JP.10.24'!#REF!</definedName>
    <definedName name="QB_ROW_98240" localSheetId="2" hidden="1">'JP.10.29'!#REF!</definedName>
    <definedName name="QB_ROW_98240" localSheetId="1" hidden="1">'JP.11.02'!#REF!</definedName>
    <definedName name="QB_ROW_98240" localSheetId="0" hidden="1">'JP.11.17'!#REF!</definedName>
    <definedName name="QB_ROW_99050" localSheetId="3" hidden="1">'JP.10.24'!#REF!</definedName>
    <definedName name="QB_ROW_99050" localSheetId="2" hidden="1">'JP.10.29'!#REF!</definedName>
    <definedName name="QB_ROW_99050" localSheetId="1" hidden="1">'JP.11.02'!#REF!</definedName>
    <definedName name="QB_ROW_99050" localSheetId="0" hidden="1">'JP.11.17'!#REF!</definedName>
    <definedName name="QB_ROW_99260" localSheetId="3" hidden="1">'JP.10.24'!$G$54</definedName>
    <definedName name="QB_ROW_99260" localSheetId="2" hidden="1">'JP.10.29'!$G$54</definedName>
    <definedName name="QB_ROW_99260" localSheetId="1" hidden="1">'JP.11.02'!$G$54</definedName>
    <definedName name="QB_ROW_99260" localSheetId="0" hidden="1">'JP.11.17'!$G$55</definedName>
    <definedName name="QB_ROW_99350" localSheetId="3" hidden="1">'JP.10.24'!#REF!</definedName>
    <definedName name="QB_ROW_99350" localSheetId="2" hidden="1">'JP.10.29'!#REF!</definedName>
    <definedName name="QB_ROW_99350" localSheetId="1" hidden="1">'JP.11.02'!#REF!</definedName>
    <definedName name="QB_ROW_99350" localSheetId="0" hidden="1">'JP.11.17'!#REF!</definedName>
    <definedName name="QBCANSUPPORTUPDATE" localSheetId="3">TRUE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3">"C:\Users\mhca_accounting\Documents Backup\Minnesota HomeCare Association Fix 4.23.19.QBW"</definedName>
    <definedName name="QBCOMPANYFILENAME" localSheetId="2">"C:\Users\mhca_accounting\Documents Backup\Minnesota HomeCare Association Fix 4.23.19.QBW"</definedName>
    <definedName name="QBCOMPANYFILENAME" localSheetId="1">"C:\Users\mhca_accounting\Documents Backup\Minnesota HomeCare Association Fix 4.23.19.QBW"</definedName>
    <definedName name="QBCOMPANYFILENAME" localSheetId="0">"C:\Users\mhca_accounting\Documents Backup\Minnesota HomeCare Association Fix 4.23.19.QBW"</definedName>
    <definedName name="QBENDDATE" localSheetId="3">20210930</definedName>
    <definedName name="QBENDDATE" localSheetId="2">20210930</definedName>
    <definedName name="QBENDDATE" localSheetId="1">20210930</definedName>
    <definedName name="QBENDDATE" localSheetId="0">20210930</definedName>
    <definedName name="QBHEADERSONSCREEN" localSheetId="3">FALSE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3">5924</definedName>
    <definedName name="QBMETADATASIZE" localSheetId="2">5924</definedName>
    <definedName name="QBMETADATASIZE" localSheetId="1">5924</definedName>
    <definedName name="QBMETADATASIZE" localSheetId="0">5924</definedName>
    <definedName name="QBPRESERVECOLOR" localSheetId="3">TRUE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3">FALSE</definedName>
    <definedName name="QBPRESERVESPACE" localSheetId="2">FALSE</definedName>
    <definedName name="QBPRESERVESPACE" localSheetId="1">FALSE</definedName>
    <definedName name="QBPRESERVESPACE" localSheetId="0">FALSE</definedName>
    <definedName name="QBREPORTCOLAXIS" localSheetId="3">0</definedName>
    <definedName name="QBREPORTCOLAXIS" localSheetId="2">0</definedName>
    <definedName name="QBREPORTCOLAXIS" localSheetId="1">0</definedName>
    <definedName name="QBREPORTCOLAXIS" localSheetId="0">0</definedName>
    <definedName name="QBREPORTCOMPANYID" localSheetId="3">"7f606337ecea4f68a5928d2f7b68d143"</definedName>
    <definedName name="QBREPORTCOMPANYID" localSheetId="2">"7f606337ecea4f68a5928d2f7b68d143"</definedName>
    <definedName name="QBREPORTCOMPANYID" localSheetId="1">"7f606337ecea4f68a5928d2f7b68d143"</definedName>
    <definedName name="QBREPORTCOMPANYID" localSheetId="0">"7f606337ecea4f68a5928d2f7b68d143"</definedName>
    <definedName name="QBREPORTCOMPARECOL_ANNUALBUDGET" localSheetId="3">TRUE</definedName>
    <definedName name="QBREPORTCOMPARECOL_ANNUALBUDGET" localSheetId="2">TRUE</definedName>
    <definedName name="QBREPORTCOMPARECOL_ANNUALBUDGET" localSheetId="1">TRUE</definedName>
    <definedName name="QBREPORTCOMPARECOL_ANNUALBUDGET" localSheetId="0">TRUE</definedName>
    <definedName name="QBREPORTCOMPARECOL_AVGCOGS" localSheetId="3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3">TRUE</definedName>
    <definedName name="QBREPORTCOMPARECOL_BUDDIFF" localSheetId="2">TRUE</definedName>
    <definedName name="QBREPORTCOMPARECOL_BUDDIFF" localSheetId="1">TRUE</definedName>
    <definedName name="QBREPORTCOMPARECOL_BUDDIFF" localSheetId="0">TRUE</definedName>
    <definedName name="QBREPORTCOMPARECOL_BUDGET" localSheetId="3">TRUE</definedName>
    <definedName name="QBREPORTCOMPARECOL_BUDGET" localSheetId="2">TRUE</definedName>
    <definedName name="QBREPORTCOMPARECOL_BUDGET" localSheetId="1">TRUE</definedName>
    <definedName name="QBREPORTCOMPARECOL_BUDGET" localSheetId="0">TRUE</definedName>
    <definedName name="QBREPORTCOMPARECOL_BUDPCT" localSheetId="3">FALSE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3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3">TRUE</definedName>
    <definedName name="QBREPORTCOMPARECOL_YTD" localSheetId="2">TRUE</definedName>
    <definedName name="QBREPORTCOMPARECOL_YTD" localSheetId="1">TRUE</definedName>
    <definedName name="QBREPORTCOMPARECOL_YTD" localSheetId="0">TRUE</definedName>
    <definedName name="QBREPORTCOMPARECOL_YTDBUDGET" localSheetId="3">TRUE</definedName>
    <definedName name="QBREPORTCOMPARECOL_YTDBUDGET" localSheetId="2">TRUE</definedName>
    <definedName name="QBREPORTCOMPARECOL_YTDBUDGET" localSheetId="1">TRUE</definedName>
    <definedName name="QBREPORTCOMPARECOL_YTDBUDGET" localSheetId="0">TRUE</definedName>
    <definedName name="QBREPORTCOMPARECOL_YTDPCT" localSheetId="3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3">11</definedName>
    <definedName name="QBREPORTROWAXIS" localSheetId="2">11</definedName>
    <definedName name="QBREPORTROWAXIS" localSheetId="1">11</definedName>
    <definedName name="QBREPORTROWAXIS" localSheetId="0">11</definedName>
    <definedName name="QBREPORTSUBCOLAXIS" localSheetId="3">24</definedName>
    <definedName name="QBREPORTSUBCOLAXIS" localSheetId="2">24</definedName>
    <definedName name="QBREPORTSUBCOLAXIS" localSheetId="1">24</definedName>
    <definedName name="QBREPORTSUBCOLAXIS" localSheetId="0">24</definedName>
    <definedName name="QBREPORTTYPE" localSheetId="3">273</definedName>
    <definedName name="QBREPORTTYPE" localSheetId="2">273</definedName>
    <definedName name="QBREPORTTYPE" localSheetId="1">273</definedName>
    <definedName name="QBREPORTTYPE" localSheetId="0">273</definedName>
    <definedName name="QBROWHEADERS" localSheetId="3">7</definedName>
    <definedName name="QBROWHEADERS" localSheetId="2">7</definedName>
    <definedName name="QBROWHEADERS" localSheetId="1">7</definedName>
    <definedName name="QBROWHEADERS" localSheetId="0">7</definedName>
    <definedName name="QBSTARTDATE" localSheetId="3">20210101</definedName>
    <definedName name="QBSTARTDATE" localSheetId="2">20210101</definedName>
    <definedName name="QBSTARTDATE" localSheetId="1">20210101</definedName>
    <definedName name="QBSTARTDATE" localSheetId="0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5" i="4" l="1"/>
  <c r="Z37" i="4" l="1"/>
  <c r="AA37" i="4" s="1"/>
  <c r="AA28" i="4"/>
  <c r="AA26" i="4"/>
  <c r="Z36" i="4"/>
  <c r="AA36" i="4" s="1"/>
  <c r="K37" i="4" l="1"/>
  <c r="L37" i="4" s="1"/>
  <c r="L36" i="4"/>
  <c r="U91" i="4"/>
  <c r="U92" i="4" s="1"/>
  <c r="S91" i="4"/>
  <c r="S92" i="4" s="1"/>
  <c r="R91" i="4"/>
  <c r="R92" i="4" s="1"/>
  <c r="P91" i="4"/>
  <c r="P92" i="4" s="1"/>
  <c r="N91" i="4"/>
  <c r="N92" i="4" s="1"/>
  <c r="M91" i="4"/>
  <c r="M92" i="4" s="1"/>
  <c r="O92" i="4" s="1"/>
  <c r="K91" i="4"/>
  <c r="Z91" i="4" s="1"/>
  <c r="I91" i="4"/>
  <c r="H91" i="4"/>
  <c r="H92" i="4" s="1"/>
  <c r="Z90" i="4"/>
  <c r="AA90" i="4" s="1"/>
  <c r="X90" i="4"/>
  <c r="W90" i="4"/>
  <c r="Y90" i="4" s="1"/>
  <c r="V90" i="4"/>
  <c r="T90" i="4"/>
  <c r="Q90" i="4"/>
  <c r="O90" i="4"/>
  <c r="O91" i="4" s="1"/>
  <c r="L90" i="4"/>
  <c r="J90" i="4"/>
  <c r="Z89" i="4"/>
  <c r="X89" i="4"/>
  <c r="W89" i="4"/>
  <c r="V89" i="4"/>
  <c r="V91" i="4" s="1"/>
  <c r="V92" i="4" s="1"/>
  <c r="T89" i="4"/>
  <c r="Q89" i="4"/>
  <c r="Q91" i="4" s="1"/>
  <c r="Q92" i="4" s="1"/>
  <c r="O89" i="4"/>
  <c r="L89" i="4"/>
  <c r="J89" i="4"/>
  <c r="L88" i="4"/>
  <c r="L91" i="4" s="1"/>
  <c r="L92" i="4" s="1"/>
  <c r="L87" i="4"/>
  <c r="Z83" i="4"/>
  <c r="AA83" i="4" s="1"/>
  <c r="X83" i="4"/>
  <c r="W83" i="4"/>
  <c r="V83" i="4"/>
  <c r="T83" i="4"/>
  <c r="Q83" i="4"/>
  <c r="O83" i="4"/>
  <c r="L83" i="4"/>
  <c r="J83" i="4"/>
  <c r="Z82" i="4"/>
  <c r="X82" i="4"/>
  <c r="W82" i="4"/>
  <c r="V82" i="4"/>
  <c r="T82" i="4"/>
  <c r="Q82" i="4"/>
  <c r="O82" i="4"/>
  <c r="L82" i="4"/>
  <c r="J82" i="4"/>
  <c r="U81" i="4"/>
  <c r="R81" i="4"/>
  <c r="T81" i="4" s="1"/>
  <c r="P81" i="4"/>
  <c r="M81" i="4"/>
  <c r="O81" i="4" s="1"/>
  <c r="K81" i="4"/>
  <c r="I81" i="4"/>
  <c r="X81" i="4" s="1"/>
  <c r="H81" i="4"/>
  <c r="AA80" i="4"/>
  <c r="Z80" i="4"/>
  <c r="X80" i="4"/>
  <c r="W80" i="4"/>
  <c r="Y80" i="4" s="1"/>
  <c r="V80" i="4"/>
  <c r="T80" i="4"/>
  <c r="Q80" i="4"/>
  <c r="O80" i="4"/>
  <c r="L80" i="4"/>
  <c r="J80" i="4"/>
  <c r="Z79" i="4"/>
  <c r="X79" i="4"/>
  <c r="W79" i="4"/>
  <c r="V79" i="4"/>
  <c r="T79" i="4"/>
  <c r="Q79" i="4"/>
  <c r="O79" i="4"/>
  <c r="L79" i="4"/>
  <c r="J79" i="4"/>
  <c r="AA78" i="4"/>
  <c r="Z78" i="4"/>
  <c r="X78" i="4"/>
  <c r="W78" i="4"/>
  <c r="Y78" i="4" s="1"/>
  <c r="V78" i="4"/>
  <c r="T78" i="4"/>
  <c r="Q78" i="4"/>
  <c r="O78" i="4"/>
  <c r="L78" i="4"/>
  <c r="J78" i="4"/>
  <c r="W77" i="4"/>
  <c r="Y77" i="4" s="1"/>
  <c r="V77" i="4"/>
  <c r="T77" i="4"/>
  <c r="O77" i="4"/>
  <c r="L77" i="4"/>
  <c r="L81" i="4" s="1"/>
  <c r="J77" i="4"/>
  <c r="Z76" i="4"/>
  <c r="AA76" i="4" s="1"/>
  <c r="X76" i="4"/>
  <c r="Y76" i="4" s="1"/>
  <c r="W76" i="4"/>
  <c r="V76" i="4"/>
  <c r="T76" i="4"/>
  <c r="Q76" i="4"/>
  <c r="O76" i="4"/>
  <c r="L76" i="4"/>
  <c r="J76" i="4"/>
  <c r="Z75" i="4"/>
  <c r="X75" i="4"/>
  <c r="W75" i="4"/>
  <c r="Y75" i="4" s="1"/>
  <c r="V75" i="4"/>
  <c r="T75" i="4"/>
  <c r="Q75" i="4"/>
  <c r="O75" i="4"/>
  <c r="L75" i="4"/>
  <c r="J75" i="4"/>
  <c r="Z74" i="4"/>
  <c r="AA74" i="4" s="1"/>
  <c r="X74" i="4"/>
  <c r="Y74" i="4" s="1"/>
  <c r="W74" i="4"/>
  <c r="V74" i="4"/>
  <c r="T74" i="4"/>
  <c r="Q74" i="4"/>
  <c r="O74" i="4"/>
  <c r="L74" i="4"/>
  <c r="J74" i="4"/>
  <c r="U73" i="4"/>
  <c r="U84" i="4" s="1"/>
  <c r="S73" i="4"/>
  <c r="S84" i="4" s="1"/>
  <c r="R73" i="4"/>
  <c r="T73" i="4" s="1"/>
  <c r="P73" i="4"/>
  <c r="N73" i="4"/>
  <c r="M73" i="4"/>
  <c r="O73" i="4" s="1"/>
  <c r="K73" i="4"/>
  <c r="I73" i="4"/>
  <c r="X73" i="4" s="1"/>
  <c r="H73" i="4"/>
  <c r="Z72" i="4"/>
  <c r="X72" i="4"/>
  <c r="W72" i="4"/>
  <c r="Y72" i="4" s="1"/>
  <c r="V72" i="4"/>
  <c r="T72" i="4"/>
  <c r="Q72" i="4"/>
  <c r="O72" i="4"/>
  <c r="L72" i="4"/>
  <c r="Z71" i="4"/>
  <c r="X71" i="4"/>
  <c r="Y71" i="4" s="1"/>
  <c r="W71" i="4"/>
  <c r="V71" i="4"/>
  <c r="T71" i="4"/>
  <c r="Q71" i="4"/>
  <c r="O71" i="4"/>
  <c r="L71" i="4"/>
  <c r="J71" i="4"/>
  <c r="Z70" i="4"/>
  <c r="AA70" i="4" s="1"/>
  <c r="X70" i="4"/>
  <c r="W70" i="4"/>
  <c r="Y70" i="4" s="1"/>
  <c r="V70" i="4"/>
  <c r="T70" i="4"/>
  <c r="Q70" i="4"/>
  <c r="O70" i="4"/>
  <c r="L70" i="4"/>
  <c r="J70" i="4"/>
  <c r="Z69" i="4"/>
  <c r="X69" i="4"/>
  <c r="W69" i="4"/>
  <c r="W73" i="4" s="1"/>
  <c r="V69" i="4"/>
  <c r="T69" i="4"/>
  <c r="Q69" i="4"/>
  <c r="Q73" i="4" s="1"/>
  <c r="O69" i="4"/>
  <c r="L69" i="4"/>
  <c r="J69" i="4"/>
  <c r="V68" i="4"/>
  <c r="L68" i="4"/>
  <c r="Z67" i="4"/>
  <c r="AA67" i="4" s="1"/>
  <c r="X67" i="4"/>
  <c r="W67" i="4"/>
  <c r="Y67" i="4" s="1"/>
  <c r="V67" i="4"/>
  <c r="T67" i="4"/>
  <c r="Q67" i="4"/>
  <c r="O67" i="4"/>
  <c r="L67" i="4"/>
  <c r="J67" i="4"/>
  <c r="Z66" i="4"/>
  <c r="X66" i="4"/>
  <c r="W66" i="4"/>
  <c r="V66" i="4"/>
  <c r="T66" i="4"/>
  <c r="Q66" i="4"/>
  <c r="O66" i="4"/>
  <c r="L66" i="4"/>
  <c r="J66" i="4"/>
  <c r="AA65" i="4"/>
  <c r="Z65" i="4"/>
  <c r="X65" i="4"/>
  <c r="W65" i="4"/>
  <c r="Y65" i="4" s="1"/>
  <c r="V65" i="4"/>
  <c r="T65" i="4"/>
  <c r="Q65" i="4"/>
  <c r="O65" i="4"/>
  <c r="L65" i="4"/>
  <c r="J65" i="4"/>
  <c r="R64" i="4"/>
  <c r="P64" i="4"/>
  <c r="N64" i="4"/>
  <c r="N84" i="4" s="1"/>
  <c r="M64" i="4"/>
  <c r="O64" i="4" s="1"/>
  <c r="K64" i="4"/>
  <c r="J64" i="4"/>
  <c r="I64" i="4"/>
  <c r="H64" i="4"/>
  <c r="Z63" i="4"/>
  <c r="X63" i="4"/>
  <c r="Y63" i="4" s="1"/>
  <c r="W63" i="4"/>
  <c r="V63" i="4"/>
  <c r="T63" i="4"/>
  <c r="Q63" i="4"/>
  <c r="O63" i="4"/>
  <c r="L63" i="4"/>
  <c r="J63" i="4"/>
  <c r="AA62" i="4"/>
  <c r="Z62" i="4"/>
  <c r="X62" i="4"/>
  <c r="W62" i="4"/>
  <c r="Y62" i="4" s="1"/>
  <c r="V62" i="4"/>
  <c r="T62" i="4"/>
  <c r="Q62" i="4"/>
  <c r="O62" i="4"/>
  <c r="L62" i="4"/>
  <c r="J62" i="4"/>
  <c r="Z61" i="4"/>
  <c r="X61" i="4"/>
  <c r="W61" i="4"/>
  <c r="Y61" i="4" s="1"/>
  <c r="V61" i="4"/>
  <c r="T61" i="4"/>
  <c r="Q61" i="4"/>
  <c r="O61" i="4"/>
  <c r="L61" i="4"/>
  <c r="J61" i="4"/>
  <c r="Z60" i="4"/>
  <c r="AA60" i="4" s="1"/>
  <c r="X60" i="4"/>
  <c r="W60" i="4"/>
  <c r="Y60" i="4" s="1"/>
  <c r="V60" i="4"/>
  <c r="T60" i="4"/>
  <c r="Q60" i="4"/>
  <c r="O60" i="4"/>
  <c r="L60" i="4"/>
  <c r="J60" i="4"/>
  <c r="Z59" i="4"/>
  <c r="X59" i="4"/>
  <c r="W59" i="4"/>
  <c r="W64" i="4" s="1"/>
  <c r="V59" i="4"/>
  <c r="T59" i="4"/>
  <c r="Q59" i="4"/>
  <c r="Q64" i="4" s="1"/>
  <c r="O59" i="4"/>
  <c r="L59" i="4"/>
  <c r="J59" i="4"/>
  <c r="V58" i="4"/>
  <c r="V64" i="4" s="1"/>
  <c r="L58" i="4"/>
  <c r="Z57" i="4"/>
  <c r="X57" i="4"/>
  <c r="AA57" i="4" s="1"/>
  <c r="W57" i="4"/>
  <c r="Y57" i="4" s="1"/>
  <c r="V57" i="4"/>
  <c r="T57" i="4"/>
  <c r="Q57" i="4"/>
  <c r="O57" i="4"/>
  <c r="L57" i="4"/>
  <c r="J57" i="4"/>
  <c r="Z56" i="4"/>
  <c r="X56" i="4"/>
  <c r="Y56" i="4" s="1"/>
  <c r="W56" i="4"/>
  <c r="V56" i="4"/>
  <c r="T56" i="4"/>
  <c r="Q56" i="4"/>
  <c r="O56" i="4"/>
  <c r="L56" i="4"/>
  <c r="J56" i="4"/>
  <c r="Z55" i="4"/>
  <c r="AA55" i="4" s="1"/>
  <c r="X55" i="4"/>
  <c r="W55" i="4"/>
  <c r="Y55" i="4" s="1"/>
  <c r="V55" i="4"/>
  <c r="T55" i="4"/>
  <c r="Q55" i="4"/>
  <c r="O55" i="4"/>
  <c r="L55" i="4"/>
  <c r="J55" i="4"/>
  <c r="Z54" i="4"/>
  <c r="X54" i="4"/>
  <c r="W54" i="4"/>
  <c r="V54" i="4"/>
  <c r="T54" i="4"/>
  <c r="Q54" i="4"/>
  <c r="O54" i="4"/>
  <c r="L54" i="4"/>
  <c r="Z53" i="4"/>
  <c r="X53" i="4"/>
  <c r="W53" i="4"/>
  <c r="V53" i="4"/>
  <c r="T53" i="4"/>
  <c r="Q53" i="4"/>
  <c r="O53" i="4"/>
  <c r="L53" i="4"/>
  <c r="J53" i="4"/>
  <c r="Z52" i="4"/>
  <c r="AA52" i="4" s="1"/>
  <c r="X52" i="4"/>
  <c r="W52" i="4"/>
  <c r="Y52" i="4" s="1"/>
  <c r="V52" i="4"/>
  <c r="T52" i="4"/>
  <c r="Q52" i="4"/>
  <c r="O52" i="4"/>
  <c r="L52" i="4"/>
  <c r="J52" i="4"/>
  <c r="Z51" i="4"/>
  <c r="AA51" i="4" s="1"/>
  <c r="X51" i="4"/>
  <c r="W51" i="4"/>
  <c r="V51" i="4"/>
  <c r="T51" i="4"/>
  <c r="Q51" i="4"/>
  <c r="O51" i="4"/>
  <c r="L51" i="4"/>
  <c r="J51" i="4"/>
  <c r="Z50" i="4"/>
  <c r="AA50" i="4" s="1"/>
  <c r="X50" i="4"/>
  <c r="W50" i="4"/>
  <c r="Y50" i="4" s="1"/>
  <c r="V50" i="4"/>
  <c r="T50" i="4"/>
  <c r="Q50" i="4"/>
  <c r="O50" i="4"/>
  <c r="L50" i="4"/>
  <c r="J50" i="4"/>
  <c r="Z49" i="4"/>
  <c r="AA49" i="4" s="1"/>
  <c r="X49" i="4"/>
  <c r="W49" i="4"/>
  <c r="V49" i="4"/>
  <c r="T49" i="4"/>
  <c r="Q49" i="4"/>
  <c r="O49" i="4"/>
  <c r="L49" i="4"/>
  <c r="J49" i="4"/>
  <c r="L48" i="4"/>
  <c r="U47" i="4"/>
  <c r="S47" i="4"/>
  <c r="R47" i="4"/>
  <c r="P47" i="4"/>
  <c r="N47" i="4"/>
  <c r="M47" i="4"/>
  <c r="O47" i="4" s="1"/>
  <c r="K47" i="4"/>
  <c r="J47" i="4"/>
  <c r="I47" i="4"/>
  <c r="H47" i="4"/>
  <c r="Z46" i="4"/>
  <c r="X46" i="4"/>
  <c r="Y46" i="4" s="1"/>
  <c r="W46" i="4"/>
  <c r="V46" i="4"/>
  <c r="T46" i="4"/>
  <c r="Q46" i="4"/>
  <c r="O46" i="4"/>
  <c r="L46" i="4"/>
  <c r="X45" i="4"/>
  <c r="AA45" i="4" s="1"/>
  <c r="W45" i="4"/>
  <c r="V45" i="4"/>
  <c r="V47" i="4" s="1"/>
  <c r="T45" i="4"/>
  <c r="Q45" i="4"/>
  <c r="Q47" i="4" s="1"/>
  <c r="O45" i="4"/>
  <c r="L45" i="4"/>
  <c r="L47" i="4" s="1"/>
  <c r="W44" i="4"/>
  <c r="L44" i="4"/>
  <c r="Z43" i="4"/>
  <c r="X43" i="4"/>
  <c r="W43" i="4"/>
  <c r="V43" i="4"/>
  <c r="T43" i="4"/>
  <c r="Q43" i="4"/>
  <c r="O43" i="4"/>
  <c r="L43" i="4"/>
  <c r="J43" i="4"/>
  <c r="L42" i="4"/>
  <c r="L39" i="4"/>
  <c r="Z38" i="4"/>
  <c r="AA38" i="4" s="1"/>
  <c r="X38" i="4"/>
  <c r="W38" i="4"/>
  <c r="Y38" i="4" s="1"/>
  <c r="L38" i="4"/>
  <c r="J38" i="4"/>
  <c r="U37" i="4"/>
  <c r="V37" i="4" s="1"/>
  <c r="S37" i="4"/>
  <c r="R37" i="4"/>
  <c r="T37" i="4" s="1"/>
  <c r="P37" i="4"/>
  <c r="N37" i="4"/>
  <c r="M37" i="4"/>
  <c r="I37" i="4"/>
  <c r="H37" i="4"/>
  <c r="Z35" i="4"/>
  <c r="AA35" i="4" s="1"/>
  <c r="X35" i="4"/>
  <c r="Y35" i="4" s="1"/>
  <c r="W35" i="4"/>
  <c r="V35" i="4"/>
  <c r="T35" i="4"/>
  <c r="Q35" i="4"/>
  <c r="O35" i="4"/>
  <c r="L35" i="4"/>
  <c r="Z34" i="4"/>
  <c r="X34" i="4"/>
  <c r="AA34" i="4" s="1"/>
  <c r="W34" i="4"/>
  <c r="V34" i="4"/>
  <c r="T34" i="4"/>
  <c r="Q34" i="4"/>
  <c r="O34" i="4"/>
  <c r="L34" i="4"/>
  <c r="J34" i="4"/>
  <c r="Z33" i="4"/>
  <c r="AA33" i="4" s="1"/>
  <c r="X33" i="4"/>
  <c r="W33" i="4"/>
  <c r="Y33" i="4" s="1"/>
  <c r="V33" i="4"/>
  <c r="T33" i="4"/>
  <c r="Q33" i="4"/>
  <c r="O33" i="4"/>
  <c r="L33" i="4"/>
  <c r="J33" i="4"/>
  <c r="Z32" i="4"/>
  <c r="X32" i="4"/>
  <c r="Y32" i="4" s="1"/>
  <c r="W32" i="4"/>
  <c r="V32" i="4"/>
  <c r="T32" i="4"/>
  <c r="Q32" i="4"/>
  <c r="O32" i="4"/>
  <c r="L32" i="4"/>
  <c r="Z31" i="4"/>
  <c r="X31" i="4"/>
  <c r="X37" i="4" s="1"/>
  <c r="W31" i="4"/>
  <c r="V31" i="4"/>
  <c r="T31" i="4"/>
  <c r="Q31" i="4"/>
  <c r="O31" i="4"/>
  <c r="L31" i="4"/>
  <c r="J31" i="4"/>
  <c r="L30" i="4"/>
  <c r="Z28" i="4"/>
  <c r="X28" i="4"/>
  <c r="W28" i="4"/>
  <c r="Y28" i="4" s="1"/>
  <c r="V28" i="4"/>
  <c r="T28" i="4"/>
  <c r="Q28" i="4"/>
  <c r="O28" i="4"/>
  <c r="L28" i="4"/>
  <c r="V27" i="4"/>
  <c r="V29" i="4" s="1"/>
  <c r="U27" i="4"/>
  <c r="U29" i="4" s="1"/>
  <c r="S27" i="4"/>
  <c r="S29" i="4" s="1"/>
  <c r="R27" i="4"/>
  <c r="R29" i="4" s="1"/>
  <c r="P27" i="4"/>
  <c r="P29" i="4" s="1"/>
  <c r="N27" i="4"/>
  <c r="N29" i="4" s="1"/>
  <c r="M27" i="4"/>
  <c r="K27" i="4"/>
  <c r="K29" i="4" s="1"/>
  <c r="I27" i="4"/>
  <c r="I29" i="4" s="1"/>
  <c r="H27" i="4"/>
  <c r="H29" i="4" s="1"/>
  <c r="Z26" i="4"/>
  <c r="X26" i="4"/>
  <c r="Y26" i="4" s="1"/>
  <c r="W26" i="4"/>
  <c r="V26" i="4"/>
  <c r="T26" i="4"/>
  <c r="Q26" i="4"/>
  <c r="O26" i="4"/>
  <c r="L26" i="4"/>
  <c r="Z25" i="4"/>
  <c r="AA25" i="4" s="1"/>
  <c r="X25" i="4"/>
  <c r="W25" i="4"/>
  <c r="Y25" i="4" s="1"/>
  <c r="V25" i="4"/>
  <c r="T25" i="4"/>
  <c r="Q25" i="4"/>
  <c r="O25" i="4"/>
  <c r="L25" i="4"/>
  <c r="Z24" i="4"/>
  <c r="X24" i="4"/>
  <c r="W24" i="4"/>
  <c r="Y24" i="4" s="1"/>
  <c r="V24" i="4"/>
  <c r="T24" i="4"/>
  <c r="O24" i="4"/>
  <c r="L24" i="4"/>
  <c r="Z23" i="4"/>
  <c r="AA23" i="4" s="1"/>
  <c r="X23" i="4"/>
  <c r="W23" i="4"/>
  <c r="V23" i="4"/>
  <c r="T23" i="4"/>
  <c r="L23" i="4"/>
  <c r="L22" i="4"/>
  <c r="U21" i="4"/>
  <c r="S21" i="4"/>
  <c r="V21" i="4" s="1"/>
  <c r="R21" i="4"/>
  <c r="P21" i="4"/>
  <c r="N21" i="4"/>
  <c r="O21" i="4" s="1"/>
  <c r="M21" i="4"/>
  <c r="K21" i="4"/>
  <c r="Z21" i="4" s="1"/>
  <c r="I21" i="4"/>
  <c r="H21" i="4"/>
  <c r="J21" i="4" s="1"/>
  <c r="Z20" i="4"/>
  <c r="AA20" i="4" s="1"/>
  <c r="X20" i="4"/>
  <c r="W20" i="4"/>
  <c r="Y20" i="4" s="1"/>
  <c r="V20" i="4"/>
  <c r="T20" i="4"/>
  <c r="Q20" i="4"/>
  <c r="O20" i="4"/>
  <c r="L20" i="4"/>
  <c r="Z19" i="4"/>
  <c r="AA19" i="4" s="1"/>
  <c r="X19" i="4"/>
  <c r="Y19" i="4" s="1"/>
  <c r="W19" i="4"/>
  <c r="V19" i="4"/>
  <c r="T19" i="4"/>
  <c r="Q19" i="4"/>
  <c r="O19" i="4"/>
  <c r="L19" i="4"/>
  <c r="Z18" i="4"/>
  <c r="AA18" i="4" s="1"/>
  <c r="X18" i="4"/>
  <c r="W18" i="4"/>
  <c r="Y18" i="4" s="1"/>
  <c r="V18" i="4"/>
  <c r="T18" i="4"/>
  <c r="Q18" i="4"/>
  <c r="O18" i="4"/>
  <c r="L18" i="4"/>
  <c r="Z17" i="4"/>
  <c r="AA17" i="4" s="1"/>
  <c r="Q17" i="4"/>
  <c r="Z16" i="4"/>
  <c r="X16" i="4"/>
  <c r="W16" i="4"/>
  <c r="V16" i="4"/>
  <c r="T16" i="4"/>
  <c r="Q16" i="4"/>
  <c r="O16" i="4"/>
  <c r="N16" i="4"/>
  <c r="L16" i="4"/>
  <c r="Z15" i="4"/>
  <c r="AA15" i="4" s="1"/>
  <c r="X15" i="4"/>
  <c r="W15" i="4"/>
  <c r="Y15" i="4" s="1"/>
  <c r="V15" i="4"/>
  <c r="T15" i="4"/>
  <c r="Q15" i="4"/>
  <c r="O15" i="4"/>
  <c r="L15" i="4"/>
  <c r="Z14" i="4"/>
  <c r="X14" i="4"/>
  <c r="W14" i="4"/>
  <c r="Y14" i="4" s="1"/>
  <c r="V14" i="4"/>
  <c r="T14" i="4"/>
  <c r="Q14" i="4"/>
  <c r="O14" i="4"/>
  <c r="L14" i="4"/>
  <c r="Z13" i="4"/>
  <c r="AA13" i="4" s="1"/>
  <c r="X13" i="4"/>
  <c r="W13" i="4"/>
  <c r="W21" i="4" s="1"/>
  <c r="V13" i="4"/>
  <c r="T13" i="4"/>
  <c r="Q13" i="4"/>
  <c r="O13" i="4"/>
  <c r="L13" i="4"/>
  <c r="Z12" i="4"/>
  <c r="X12" i="4"/>
  <c r="Y12" i="4" s="1"/>
  <c r="W12" i="4"/>
  <c r="V12" i="4"/>
  <c r="T12" i="4"/>
  <c r="Q12" i="4"/>
  <c r="Q21" i="4" s="1"/>
  <c r="O12" i="4"/>
  <c r="L12" i="4"/>
  <c r="L11" i="4"/>
  <c r="U10" i="4"/>
  <c r="U40" i="4" s="1"/>
  <c r="U41" i="4" s="1"/>
  <c r="S10" i="4"/>
  <c r="R10" i="4"/>
  <c r="R40" i="4" s="1"/>
  <c r="R41" i="4" s="1"/>
  <c r="P10" i="4"/>
  <c r="N10" i="4"/>
  <c r="X10" i="4" s="1"/>
  <c r="M10" i="4"/>
  <c r="K10" i="4"/>
  <c r="Z10" i="4" s="1"/>
  <c r="I10" i="4"/>
  <c r="I40" i="4" s="1"/>
  <c r="I41" i="4" s="1"/>
  <c r="H10" i="4"/>
  <c r="Z9" i="4"/>
  <c r="X9" i="4"/>
  <c r="W9" i="4"/>
  <c r="V9" i="4"/>
  <c r="T9" i="4"/>
  <c r="Q9" i="4"/>
  <c r="O9" i="4"/>
  <c r="L9" i="4"/>
  <c r="Z8" i="4"/>
  <c r="X8" i="4"/>
  <c r="W8" i="4"/>
  <c r="V8" i="4"/>
  <c r="T8" i="4"/>
  <c r="Q8" i="4"/>
  <c r="O8" i="4"/>
  <c r="L8" i="4"/>
  <c r="Z7" i="4"/>
  <c r="X7" i="4"/>
  <c r="W7" i="4"/>
  <c r="V7" i="4"/>
  <c r="T7" i="4"/>
  <c r="Q7" i="4"/>
  <c r="O7" i="4"/>
  <c r="L7" i="4"/>
  <c r="Z6" i="4"/>
  <c r="X6" i="4"/>
  <c r="W6" i="4"/>
  <c r="W10" i="4" s="1"/>
  <c r="V6" i="4"/>
  <c r="V10" i="4" s="1"/>
  <c r="T6" i="4"/>
  <c r="Q6" i="4"/>
  <c r="O6" i="4"/>
  <c r="L6" i="4"/>
  <c r="L10" i="4" s="1"/>
  <c r="W5" i="4"/>
  <c r="J5" i="4"/>
  <c r="U91" i="3"/>
  <c r="J91" i="3"/>
  <c r="U90" i="3"/>
  <c r="T90" i="3"/>
  <c r="S90" i="3"/>
  <c r="S91" i="3" s="1"/>
  <c r="R90" i="3"/>
  <c r="R91" i="3" s="1"/>
  <c r="T91" i="3" s="1"/>
  <c r="Q90" i="3"/>
  <c r="Q91" i="3" s="1"/>
  <c r="P90" i="3"/>
  <c r="Z90" i="3" s="1"/>
  <c r="N90" i="3"/>
  <c r="N91" i="3" s="1"/>
  <c r="M90" i="3"/>
  <c r="M91" i="3" s="1"/>
  <c r="O91" i="3" s="1"/>
  <c r="K90" i="3"/>
  <c r="K91" i="3" s="1"/>
  <c r="I90" i="3"/>
  <c r="I91" i="3" s="1"/>
  <c r="H90" i="3"/>
  <c r="H91" i="3" s="1"/>
  <c r="Z89" i="3"/>
  <c r="AA89" i="3" s="1"/>
  <c r="X89" i="3"/>
  <c r="Y89" i="3" s="1"/>
  <c r="W89" i="3"/>
  <c r="V89" i="3"/>
  <c r="V90" i="3" s="1"/>
  <c r="V91" i="3" s="1"/>
  <c r="T89" i="3"/>
  <c r="Q89" i="3"/>
  <c r="O89" i="3"/>
  <c r="L89" i="3"/>
  <c r="L90" i="3" s="1"/>
  <c r="L91" i="3" s="1"/>
  <c r="J89" i="3"/>
  <c r="AA88" i="3"/>
  <c r="Z88" i="3"/>
  <c r="Y88" i="3"/>
  <c r="X88" i="3"/>
  <c r="W88" i="3"/>
  <c r="W90" i="3" s="1"/>
  <c r="W91" i="3" s="1"/>
  <c r="V88" i="3"/>
  <c r="T88" i="3"/>
  <c r="Q88" i="3"/>
  <c r="O88" i="3"/>
  <c r="O90" i="3" s="1"/>
  <c r="L88" i="3"/>
  <c r="J88" i="3"/>
  <c r="L87" i="3"/>
  <c r="L86" i="3"/>
  <c r="P84" i="3"/>
  <c r="H84" i="3"/>
  <c r="P83" i="3"/>
  <c r="H83" i="3"/>
  <c r="Z82" i="3"/>
  <c r="AA82" i="3" s="1"/>
  <c r="X82" i="3"/>
  <c r="Y82" i="3" s="1"/>
  <c r="W82" i="3"/>
  <c r="V82" i="3"/>
  <c r="T82" i="3"/>
  <c r="Q82" i="3"/>
  <c r="O82" i="3"/>
  <c r="L82" i="3"/>
  <c r="J82" i="3"/>
  <c r="AA81" i="3"/>
  <c r="Z81" i="3"/>
  <c r="Y81" i="3"/>
  <c r="X81" i="3"/>
  <c r="W81" i="3"/>
  <c r="V81" i="3"/>
  <c r="T81" i="3"/>
  <c r="Q81" i="3"/>
  <c r="O81" i="3"/>
  <c r="L81" i="3"/>
  <c r="J81" i="3"/>
  <c r="Z80" i="3"/>
  <c r="U80" i="3"/>
  <c r="R80" i="3"/>
  <c r="T80" i="3" s="1"/>
  <c r="P80" i="3"/>
  <c r="M80" i="3"/>
  <c r="O80" i="3" s="1"/>
  <c r="K80" i="3"/>
  <c r="I80" i="3"/>
  <c r="X80" i="3" s="1"/>
  <c r="H80" i="3"/>
  <c r="Z79" i="3"/>
  <c r="X79" i="3"/>
  <c r="Y79" i="3" s="1"/>
  <c r="W79" i="3"/>
  <c r="V79" i="3"/>
  <c r="T79" i="3"/>
  <c r="Q79" i="3"/>
  <c r="O79" i="3"/>
  <c r="L79" i="3"/>
  <c r="J79" i="3"/>
  <c r="AA78" i="3"/>
  <c r="Z78" i="3"/>
  <c r="X78" i="3"/>
  <c r="W78" i="3"/>
  <c r="Y78" i="3" s="1"/>
  <c r="V78" i="3"/>
  <c r="T78" i="3"/>
  <c r="Q78" i="3"/>
  <c r="O78" i="3"/>
  <c r="L78" i="3"/>
  <c r="J78" i="3"/>
  <c r="Z77" i="3"/>
  <c r="AA77" i="3" s="1"/>
  <c r="X77" i="3"/>
  <c r="W77" i="3"/>
  <c r="Y77" i="3" s="1"/>
  <c r="V77" i="3"/>
  <c r="T77" i="3"/>
  <c r="Q77" i="3"/>
  <c r="Q80" i="3" s="1"/>
  <c r="O77" i="3"/>
  <c r="L77" i="3"/>
  <c r="J77" i="3"/>
  <c r="W76" i="3"/>
  <c r="Y76" i="3" s="1"/>
  <c r="V76" i="3"/>
  <c r="V80" i="3" s="1"/>
  <c r="T76" i="3"/>
  <c r="O76" i="3"/>
  <c r="L76" i="3"/>
  <c r="L80" i="3" s="1"/>
  <c r="J76" i="3"/>
  <c r="J80" i="3" s="1"/>
  <c r="Z75" i="3"/>
  <c r="AA75" i="3" s="1"/>
  <c r="X75" i="3"/>
  <c r="Y75" i="3" s="1"/>
  <c r="W75" i="3"/>
  <c r="V75" i="3"/>
  <c r="T75" i="3"/>
  <c r="Q75" i="3"/>
  <c r="O75" i="3"/>
  <c r="L75" i="3"/>
  <c r="J75" i="3"/>
  <c r="AA74" i="3"/>
  <c r="Z74" i="3"/>
  <c r="Y74" i="3"/>
  <c r="X74" i="3"/>
  <c r="W74" i="3"/>
  <c r="V74" i="3"/>
  <c r="T74" i="3"/>
  <c r="Q74" i="3"/>
  <c r="O74" i="3"/>
  <c r="L74" i="3"/>
  <c r="J74" i="3"/>
  <c r="Z73" i="3"/>
  <c r="AA73" i="3" s="1"/>
  <c r="X73" i="3"/>
  <c r="W73" i="3"/>
  <c r="Y73" i="3" s="1"/>
  <c r="V73" i="3"/>
  <c r="T73" i="3"/>
  <c r="Q73" i="3"/>
  <c r="O73" i="3"/>
  <c r="L73" i="3"/>
  <c r="J73" i="3"/>
  <c r="Z72" i="3"/>
  <c r="U72" i="3"/>
  <c r="U83" i="3" s="1"/>
  <c r="U84" i="3" s="1"/>
  <c r="S72" i="3"/>
  <c r="S83" i="3" s="1"/>
  <c r="R72" i="3"/>
  <c r="T72" i="3" s="1"/>
  <c r="P72" i="3"/>
  <c r="N72" i="3"/>
  <c r="M72" i="3"/>
  <c r="O72" i="3" s="1"/>
  <c r="K72" i="3"/>
  <c r="I72" i="3"/>
  <c r="X72" i="3" s="1"/>
  <c r="H72" i="3"/>
  <c r="AA71" i="3"/>
  <c r="Z71" i="3"/>
  <c r="X71" i="3"/>
  <c r="W71" i="3"/>
  <c r="Y71" i="3" s="1"/>
  <c r="V71" i="3"/>
  <c r="T71" i="3"/>
  <c r="Q71" i="3"/>
  <c r="O71" i="3"/>
  <c r="L71" i="3"/>
  <c r="AA70" i="3"/>
  <c r="Z70" i="3"/>
  <c r="Y70" i="3"/>
  <c r="X70" i="3"/>
  <c r="W70" i="3"/>
  <c r="V70" i="3"/>
  <c r="T70" i="3"/>
  <c r="Q70" i="3"/>
  <c r="O70" i="3"/>
  <c r="L70" i="3"/>
  <c r="J70" i="3"/>
  <c r="Z69" i="3"/>
  <c r="X69" i="3"/>
  <c r="W69" i="3"/>
  <c r="Y69" i="3" s="1"/>
  <c r="V69" i="3"/>
  <c r="T69" i="3"/>
  <c r="Q69" i="3"/>
  <c r="Q72" i="3" s="1"/>
  <c r="O69" i="3"/>
  <c r="L69" i="3"/>
  <c r="J69" i="3"/>
  <c r="Z68" i="3"/>
  <c r="AA68" i="3" s="1"/>
  <c r="X68" i="3"/>
  <c r="W68" i="3"/>
  <c r="V68" i="3"/>
  <c r="V72" i="3" s="1"/>
  <c r="T68" i="3"/>
  <c r="Q68" i="3"/>
  <c r="O68" i="3"/>
  <c r="L68" i="3"/>
  <c r="J68" i="3"/>
  <c r="V67" i="3"/>
  <c r="L67" i="3"/>
  <c r="AA66" i="3"/>
  <c r="Z66" i="3"/>
  <c r="X66" i="3"/>
  <c r="W66" i="3"/>
  <c r="Y66" i="3" s="1"/>
  <c r="V66" i="3"/>
  <c r="T66" i="3"/>
  <c r="Q66" i="3"/>
  <c r="O66" i="3"/>
  <c r="L66" i="3"/>
  <c r="J66" i="3"/>
  <c r="Z65" i="3"/>
  <c r="AA65" i="3" s="1"/>
  <c r="Y65" i="3"/>
  <c r="X65" i="3"/>
  <c r="W65" i="3"/>
  <c r="V65" i="3"/>
  <c r="T65" i="3"/>
  <c r="Q65" i="3"/>
  <c r="O65" i="3"/>
  <c r="L65" i="3"/>
  <c r="J65" i="3"/>
  <c r="Z64" i="3"/>
  <c r="X64" i="3"/>
  <c r="Y64" i="3" s="1"/>
  <c r="W64" i="3"/>
  <c r="V64" i="3"/>
  <c r="T64" i="3"/>
  <c r="Q64" i="3"/>
  <c r="O64" i="3"/>
  <c r="L64" i="3"/>
  <c r="J64" i="3"/>
  <c r="R63" i="3"/>
  <c r="R83" i="3" s="1"/>
  <c r="T83" i="3" s="1"/>
  <c r="P63" i="3"/>
  <c r="O63" i="3"/>
  <c r="N63" i="3"/>
  <c r="N83" i="3" s="1"/>
  <c r="M63" i="3"/>
  <c r="K63" i="3"/>
  <c r="I63" i="3"/>
  <c r="H63" i="3"/>
  <c r="Z62" i="3"/>
  <c r="AA62" i="3" s="1"/>
  <c r="Y62" i="3"/>
  <c r="X62" i="3"/>
  <c r="W62" i="3"/>
  <c r="V62" i="3"/>
  <c r="T62" i="3"/>
  <c r="Q62" i="3"/>
  <c r="O62" i="3"/>
  <c r="L62" i="3"/>
  <c r="J62" i="3"/>
  <c r="Z61" i="3"/>
  <c r="X61" i="3"/>
  <c r="Y61" i="3" s="1"/>
  <c r="W61" i="3"/>
  <c r="V61" i="3"/>
  <c r="T61" i="3"/>
  <c r="Q61" i="3"/>
  <c r="O61" i="3"/>
  <c r="L61" i="3"/>
  <c r="J61" i="3"/>
  <c r="AA60" i="3"/>
  <c r="Z60" i="3"/>
  <c r="X60" i="3"/>
  <c r="W60" i="3"/>
  <c r="Y60" i="3" s="1"/>
  <c r="V60" i="3"/>
  <c r="T60" i="3"/>
  <c r="Q60" i="3"/>
  <c r="O60" i="3"/>
  <c r="L60" i="3"/>
  <c r="J60" i="3"/>
  <c r="Z59" i="3"/>
  <c r="X59" i="3"/>
  <c r="W59" i="3"/>
  <c r="V59" i="3"/>
  <c r="T59" i="3"/>
  <c r="Q59" i="3"/>
  <c r="O59" i="3"/>
  <c r="L59" i="3"/>
  <c r="J59" i="3"/>
  <c r="AA58" i="3"/>
  <c r="Z58" i="3"/>
  <c r="X58" i="3"/>
  <c r="W58" i="3"/>
  <c r="V58" i="3"/>
  <c r="T58" i="3"/>
  <c r="Q58" i="3"/>
  <c r="O58" i="3"/>
  <c r="L58" i="3"/>
  <c r="J58" i="3"/>
  <c r="V57" i="3"/>
  <c r="V63" i="3" s="1"/>
  <c r="L57" i="3"/>
  <c r="Z56" i="3"/>
  <c r="X56" i="3"/>
  <c r="W56" i="3"/>
  <c r="Y56" i="3" s="1"/>
  <c r="V56" i="3"/>
  <c r="T56" i="3"/>
  <c r="Q56" i="3"/>
  <c r="O56" i="3"/>
  <c r="L56" i="3"/>
  <c r="J56" i="3"/>
  <c r="Z55" i="3"/>
  <c r="AA55" i="3" s="1"/>
  <c r="X55" i="3"/>
  <c r="W55" i="3"/>
  <c r="Y55" i="3" s="1"/>
  <c r="V55" i="3"/>
  <c r="T55" i="3"/>
  <c r="Q55" i="3"/>
  <c r="O55" i="3"/>
  <c r="L55" i="3"/>
  <c r="J55" i="3"/>
  <c r="Z54" i="3"/>
  <c r="X54" i="3"/>
  <c r="Y54" i="3" s="1"/>
  <c r="W54" i="3"/>
  <c r="V54" i="3"/>
  <c r="T54" i="3"/>
  <c r="Q54" i="3"/>
  <c r="O54" i="3"/>
  <c r="L54" i="3"/>
  <c r="J54" i="3"/>
  <c r="AA53" i="3"/>
  <c r="Z53" i="3"/>
  <c r="X53" i="3"/>
  <c r="W53" i="3"/>
  <c r="Y53" i="3" s="1"/>
  <c r="V53" i="3"/>
  <c r="T53" i="3"/>
  <c r="Q53" i="3"/>
  <c r="O53" i="3"/>
  <c r="L53" i="3"/>
  <c r="Z52" i="3"/>
  <c r="AA52" i="3" s="1"/>
  <c r="Y52" i="3"/>
  <c r="X52" i="3"/>
  <c r="W52" i="3"/>
  <c r="V52" i="3"/>
  <c r="V83" i="3" s="1"/>
  <c r="T52" i="3"/>
  <c r="Q52" i="3"/>
  <c r="O52" i="3"/>
  <c r="L52" i="3"/>
  <c r="J52" i="3"/>
  <c r="Z51" i="3"/>
  <c r="X51" i="3"/>
  <c r="Y51" i="3" s="1"/>
  <c r="W51" i="3"/>
  <c r="V51" i="3"/>
  <c r="T51" i="3"/>
  <c r="Q51" i="3"/>
  <c r="O51" i="3"/>
  <c r="L51" i="3"/>
  <c r="J51" i="3"/>
  <c r="AA50" i="3"/>
  <c r="Z50" i="3"/>
  <c r="X50" i="3"/>
  <c r="W50" i="3"/>
  <c r="Y50" i="3" s="1"/>
  <c r="V50" i="3"/>
  <c r="T50" i="3"/>
  <c r="Q50" i="3"/>
  <c r="O50" i="3"/>
  <c r="L50" i="3"/>
  <c r="J50" i="3"/>
  <c r="Z49" i="3"/>
  <c r="X49" i="3"/>
  <c r="W49" i="3"/>
  <c r="V49" i="3"/>
  <c r="T49" i="3"/>
  <c r="Q49" i="3"/>
  <c r="O49" i="3"/>
  <c r="L49" i="3"/>
  <c r="J49" i="3"/>
  <c r="AA48" i="3"/>
  <c r="Z48" i="3"/>
  <c r="X48" i="3"/>
  <c r="W48" i="3"/>
  <c r="V48" i="3"/>
  <c r="T48" i="3"/>
  <c r="Q48" i="3"/>
  <c r="O48" i="3"/>
  <c r="L48" i="3"/>
  <c r="J48" i="3"/>
  <c r="L47" i="3"/>
  <c r="V46" i="3"/>
  <c r="U46" i="3"/>
  <c r="S46" i="3"/>
  <c r="S84" i="3" s="1"/>
  <c r="R46" i="3"/>
  <c r="T46" i="3" s="1"/>
  <c r="Q46" i="3"/>
  <c r="P46" i="3"/>
  <c r="N46" i="3"/>
  <c r="N84" i="3" s="1"/>
  <c r="M46" i="3"/>
  <c r="O46" i="3" s="1"/>
  <c r="K46" i="3"/>
  <c r="J46" i="3"/>
  <c r="I46" i="3"/>
  <c r="H46" i="3"/>
  <c r="Z45" i="3"/>
  <c r="AA45" i="3" s="1"/>
  <c r="Y45" i="3"/>
  <c r="X45" i="3"/>
  <c r="W45" i="3"/>
  <c r="V45" i="3"/>
  <c r="T45" i="3"/>
  <c r="Q45" i="3"/>
  <c r="O45" i="3"/>
  <c r="L45" i="3"/>
  <c r="AA44" i="3"/>
  <c r="AA46" i="3" s="1"/>
  <c r="Z44" i="3"/>
  <c r="X44" i="3"/>
  <c r="W44" i="3"/>
  <c r="Y44" i="3" s="1"/>
  <c r="V44" i="3"/>
  <c r="T44" i="3"/>
  <c r="Q44" i="3"/>
  <c r="O44" i="3"/>
  <c r="L44" i="3"/>
  <c r="W43" i="3"/>
  <c r="L43" i="3"/>
  <c r="L46" i="3" s="1"/>
  <c r="AA42" i="3"/>
  <c r="Z42" i="3"/>
  <c r="X42" i="3"/>
  <c r="W42" i="3"/>
  <c r="Y42" i="3" s="1"/>
  <c r="V42" i="3"/>
  <c r="T42" i="3"/>
  <c r="Q42" i="3"/>
  <c r="O42" i="3"/>
  <c r="L42" i="3"/>
  <c r="J42" i="3"/>
  <c r="L41" i="3"/>
  <c r="K40" i="3"/>
  <c r="I39" i="3"/>
  <c r="I40" i="3" s="1"/>
  <c r="L38" i="3"/>
  <c r="Z37" i="3"/>
  <c r="Y37" i="3"/>
  <c r="X37" i="3"/>
  <c r="W37" i="3"/>
  <c r="L37" i="3"/>
  <c r="J37" i="3"/>
  <c r="U36" i="3"/>
  <c r="V36" i="3" s="1"/>
  <c r="S36" i="3"/>
  <c r="T36" i="3" s="1"/>
  <c r="R36" i="3"/>
  <c r="Q36" i="3"/>
  <c r="P36" i="3"/>
  <c r="N36" i="3"/>
  <c r="M36" i="3"/>
  <c r="O36" i="3" s="1"/>
  <c r="K36" i="3"/>
  <c r="I36" i="3"/>
  <c r="H36" i="3"/>
  <c r="J36" i="3" s="1"/>
  <c r="Z35" i="3"/>
  <c r="X35" i="3"/>
  <c r="AA35" i="3" s="1"/>
  <c r="W35" i="3"/>
  <c r="V35" i="3"/>
  <c r="T35" i="3"/>
  <c r="Q35" i="3"/>
  <c r="O35" i="3"/>
  <c r="L35" i="3"/>
  <c r="Z34" i="3"/>
  <c r="AA34" i="3" s="1"/>
  <c r="X34" i="3"/>
  <c r="W34" i="3"/>
  <c r="Y34" i="3" s="1"/>
  <c r="V34" i="3"/>
  <c r="T34" i="3"/>
  <c r="Q34" i="3"/>
  <c r="O34" i="3"/>
  <c r="L34" i="3"/>
  <c r="J34" i="3"/>
  <c r="Z33" i="3"/>
  <c r="X33" i="3"/>
  <c r="Y33" i="3" s="1"/>
  <c r="W33" i="3"/>
  <c r="V33" i="3"/>
  <c r="T33" i="3"/>
  <c r="Q33" i="3"/>
  <c r="O33" i="3"/>
  <c r="L33" i="3"/>
  <c r="J33" i="3"/>
  <c r="Z32" i="3"/>
  <c r="X32" i="3"/>
  <c r="X36" i="3" s="1"/>
  <c r="W32" i="3"/>
  <c r="W36" i="3" s="1"/>
  <c r="V32" i="3"/>
  <c r="T32" i="3"/>
  <c r="Q32" i="3"/>
  <c r="O32" i="3"/>
  <c r="L32" i="3"/>
  <c r="Z31" i="3"/>
  <c r="Y31" i="3"/>
  <c r="X31" i="3"/>
  <c r="W31" i="3"/>
  <c r="V31" i="3"/>
  <c r="T31" i="3"/>
  <c r="Q31" i="3"/>
  <c r="O31" i="3"/>
  <c r="L31" i="3"/>
  <c r="J31" i="3"/>
  <c r="L30" i="3"/>
  <c r="U29" i="3"/>
  <c r="S29" i="3"/>
  <c r="R29" i="3"/>
  <c r="N29" i="3"/>
  <c r="K29" i="3"/>
  <c r="I29" i="3"/>
  <c r="Z28" i="3"/>
  <c r="AA28" i="3" s="1"/>
  <c r="Y28" i="3"/>
  <c r="X28" i="3"/>
  <c r="W28" i="3"/>
  <c r="V28" i="3"/>
  <c r="T28" i="3"/>
  <c r="Q28" i="3"/>
  <c r="O28" i="3"/>
  <c r="L28" i="3"/>
  <c r="U27" i="3"/>
  <c r="V27" i="3" s="1"/>
  <c r="V29" i="3" s="1"/>
  <c r="T27" i="3"/>
  <c r="T29" i="3" s="1"/>
  <c r="S27" i="3"/>
  <c r="R27" i="3"/>
  <c r="P27" i="3"/>
  <c r="P29" i="3" s="1"/>
  <c r="N27" i="3"/>
  <c r="M27" i="3"/>
  <c r="L27" i="3"/>
  <c r="K27" i="3"/>
  <c r="I27" i="3"/>
  <c r="X27" i="3" s="1"/>
  <c r="X29" i="3" s="1"/>
  <c r="H27" i="3"/>
  <c r="Z26" i="3"/>
  <c r="AA26" i="3" s="1"/>
  <c r="X26" i="3"/>
  <c r="W26" i="3"/>
  <c r="V26" i="3"/>
  <c r="T26" i="3"/>
  <c r="Q26" i="3"/>
  <c r="O26" i="3"/>
  <c r="L26" i="3"/>
  <c r="Z25" i="3"/>
  <c r="AA25" i="3" s="1"/>
  <c r="Y25" i="3"/>
  <c r="X25" i="3"/>
  <c r="W25" i="3"/>
  <c r="V25" i="3"/>
  <c r="T25" i="3"/>
  <c r="Q25" i="3"/>
  <c r="O25" i="3"/>
  <c r="L25" i="3"/>
  <c r="Z24" i="3"/>
  <c r="X24" i="3"/>
  <c r="AA24" i="3" s="1"/>
  <c r="W24" i="3"/>
  <c r="V24" i="3"/>
  <c r="T24" i="3"/>
  <c r="O24" i="3"/>
  <c r="L24" i="3"/>
  <c r="Z23" i="3"/>
  <c r="X23" i="3"/>
  <c r="Y23" i="3" s="1"/>
  <c r="W23" i="3"/>
  <c r="V23" i="3"/>
  <c r="T23" i="3"/>
  <c r="L23" i="3"/>
  <c r="L22" i="3"/>
  <c r="L29" i="3" s="1"/>
  <c r="U21" i="3"/>
  <c r="S21" i="3"/>
  <c r="S39" i="3" s="1"/>
  <c r="S40" i="3" s="1"/>
  <c r="S85" i="3" s="1"/>
  <c r="S92" i="3" s="1"/>
  <c r="R21" i="3"/>
  <c r="T21" i="3" s="1"/>
  <c r="T39" i="3" s="1"/>
  <c r="P21" i="3"/>
  <c r="M21" i="3"/>
  <c r="K21" i="3"/>
  <c r="I21" i="3"/>
  <c r="H21" i="3"/>
  <c r="Z20" i="3"/>
  <c r="AA20" i="3" s="1"/>
  <c r="Y20" i="3"/>
  <c r="X20" i="3"/>
  <c r="W20" i="3"/>
  <c r="V20" i="3"/>
  <c r="T20" i="3"/>
  <c r="Q20" i="3"/>
  <c r="O20" i="3"/>
  <c r="L20" i="3"/>
  <c r="Z19" i="3"/>
  <c r="X19" i="3"/>
  <c r="AA19" i="3" s="1"/>
  <c r="W19" i="3"/>
  <c r="V19" i="3"/>
  <c r="T19" i="3"/>
  <c r="Q19" i="3"/>
  <c r="O19" i="3"/>
  <c r="L19" i="3"/>
  <c r="Z18" i="3"/>
  <c r="AA18" i="3" s="1"/>
  <c r="Y18" i="3"/>
  <c r="X18" i="3"/>
  <c r="W18" i="3"/>
  <c r="V18" i="3"/>
  <c r="T18" i="3"/>
  <c r="Q18" i="3"/>
  <c r="O18" i="3"/>
  <c r="L18" i="3"/>
  <c r="AA17" i="3"/>
  <c r="Z17" i="3"/>
  <c r="Q17" i="3"/>
  <c r="Z16" i="3"/>
  <c r="W16" i="3"/>
  <c r="V16" i="3"/>
  <c r="T16" i="3"/>
  <c r="N16" i="3"/>
  <c r="L16" i="3"/>
  <c r="Z15" i="3"/>
  <c r="AA15" i="3" s="1"/>
  <c r="Y15" i="3"/>
  <c r="X15" i="3"/>
  <c r="W15" i="3"/>
  <c r="V15" i="3"/>
  <c r="T15" i="3"/>
  <c r="Q15" i="3"/>
  <c r="O15" i="3"/>
  <c r="L15" i="3"/>
  <c r="AA14" i="3"/>
  <c r="Z14" i="3"/>
  <c r="X14" i="3"/>
  <c r="W14" i="3"/>
  <c r="Y14" i="3" s="1"/>
  <c r="V14" i="3"/>
  <c r="T14" i="3"/>
  <c r="Q14" i="3"/>
  <c r="O14" i="3"/>
  <c r="L14" i="3"/>
  <c r="Z13" i="3"/>
  <c r="AA13" i="3" s="1"/>
  <c r="Y13" i="3"/>
  <c r="X13" i="3"/>
  <c r="W13" i="3"/>
  <c r="V13" i="3"/>
  <c r="T13" i="3"/>
  <c r="Q13" i="3"/>
  <c r="O13" i="3"/>
  <c r="L13" i="3"/>
  <c r="AA12" i="3"/>
  <c r="Z12" i="3"/>
  <c r="X12" i="3"/>
  <c r="W12" i="3"/>
  <c r="Y12" i="3" s="1"/>
  <c r="V12" i="3"/>
  <c r="T12" i="3"/>
  <c r="Q12" i="3"/>
  <c r="O12" i="3"/>
  <c r="L12" i="3"/>
  <c r="L11" i="3"/>
  <c r="Z10" i="3"/>
  <c r="X10" i="3"/>
  <c r="U10" i="3"/>
  <c r="T10" i="3"/>
  <c r="S10" i="3"/>
  <c r="R10" i="3"/>
  <c r="P10" i="3"/>
  <c r="O10" i="3"/>
  <c r="N10" i="3"/>
  <c r="M10" i="3"/>
  <c r="K10" i="3"/>
  <c r="K39" i="3" s="1"/>
  <c r="I10" i="3"/>
  <c r="H10" i="3"/>
  <c r="J10" i="3" s="1"/>
  <c r="AA9" i="3"/>
  <c r="Z9" i="3"/>
  <c r="X9" i="3"/>
  <c r="W9" i="3"/>
  <c r="Y9" i="3" s="1"/>
  <c r="V9" i="3"/>
  <c r="T9" i="3"/>
  <c r="Q9" i="3"/>
  <c r="O9" i="3"/>
  <c r="L9" i="3"/>
  <c r="Z8" i="3"/>
  <c r="X8" i="3"/>
  <c r="W8" i="3"/>
  <c r="Y8" i="3" s="1"/>
  <c r="V8" i="3"/>
  <c r="T8" i="3"/>
  <c r="Q8" i="3"/>
  <c r="O8" i="3"/>
  <c r="L8" i="3"/>
  <c r="Z7" i="3"/>
  <c r="AA7" i="3" s="1"/>
  <c r="Y7" i="3"/>
  <c r="X7" i="3"/>
  <c r="W7" i="3"/>
  <c r="V7" i="3"/>
  <c r="V10" i="3" s="1"/>
  <c r="T7" i="3"/>
  <c r="Q7" i="3"/>
  <c r="O7" i="3"/>
  <c r="L7" i="3"/>
  <c r="L10" i="3" s="1"/>
  <c r="AA6" i="3"/>
  <c r="Z6" i="3"/>
  <c r="X6" i="3"/>
  <c r="W6" i="3"/>
  <c r="V6" i="3"/>
  <c r="T6" i="3"/>
  <c r="Q6" i="3"/>
  <c r="O6" i="3"/>
  <c r="L6" i="3"/>
  <c r="W5" i="3"/>
  <c r="J5" i="3"/>
  <c r="X91" i="2"/>
  <c r="P91" i="2"/>
  <c r="I91" i="2"/>
  <c r="J91" i="2" s="1"/>
  <c r="H91" i="2"/>
  <c r="U90" i="2"/>
  <c r="U91" i="2" s="1"/>
  <c r="T90" i="2"/>
  <c r="S90" i="2"/>
  <c r="S91" i="2" s="1"/>
  <c r="R90" i="2"/>
  <c r="R91" i="2" s="1"/>
  <c r="T91" i="2" s="1"/>
  <c r="P90" i="2"/>
  <c r="N90" i="2"/>
  <c r="N91" i="2" s="1"/>
  <c r="M90" i="2"/>
  <c r="M91" i="2" s="1"/>
  <c r="O91" i="2" s="1"/>
  <c r="K90" i="2"/>
  <c r="K91" i="2" s="1"/>
  <c r="I90" i="2"/>
  <c r="J90" i="2" s="1"/>
  <c r="H90" i="2"/>
  <c r="Z89" i="2"/>
  <c r="AA89" i="2" s="1"/>
  <c r="Y89" i="2"/>
  <c r="X89" i="2"/>
  <c r="W89" i="2"/>
  <c r="V89" i="2"/>
  <c r="T89" i="2"/>
  <c r="Q89" i="2"/>
  <c r="O89" i="2"/>
  <c r="L89" i="2"/>
  <c r="J89" i="2"/>
  <c r="Z88" i="2"/>
  <c r="X88" i="2"/>
  <c r="AA88" i="2" s="1"/>
  <c r="AA90" i="2" s="1"/>
  <c r="AA91" i="2" s="1"/>
  <c r="W88" i="2"/>
  <c r="V88" i="2"/>
  <c r="V90" i="2" s="1"/>
  <c r="V91" i="2" s="1"/>
  <c r="T88" i="2"/>
  <c r="Q88" i="2"/>
  <c r="Q90" i="2" s="1"/>
  <c r="Q91" i="2" s="1"/>
  <c r="O88" i="2"/>
  <c r="O90" i="2" s="1"/>
  <c r="L88" i="2"/>
  <c r="J88" i="2"/>
  <c r="L87" i="2"/>
  <c r="L90" i="2" s="1"/>
  <c r="L91" i="2" s="1"/>
  <c r="L86" i="2"/>
  <c r="P84" i="2"/>
  <c r="U83" i="2"/>
  <c r="P83" i="2"/>
  <c r="Z82" i="2"/>
  <c r="Y82" i="2"/>
  <c r="X82" i="2"/>
  <c r="AA82" i="2" s="1"/>
  <c r="W82" i="2"/>
  <c r="V82" i="2"/>
  <c r="T82" i="2"/>
  <c r="Q82" i="2"/>
  <c r="O82" i="2"/>
  <c r="L82" i="2"/>
  <c r="J82" i="2"/>
  <c r="Z81" i="2"/>
  <c r="X81" i="2"/>
  <c r="AA81" i="2" s="1"/>
  <c r="W81" i="2"/>
  <c r="Y81" i="2" s="1"/>
  <c r="V81" i="2"/>
  <c r="T81" i="2"/>
  <c r="Q81" i="2"/>
  <c r="O81" i="2"/>
  <c r="L81" i="2"/>
  <c r="J81" i="2"/>
  <c r="Z80" i="2"/>
  <c r="U80" i="2"/>
  <c r="R80" i="2"/>
  <c r="T80" i="2" s="1"/>
  <c r="P80" i="2"/>
  <c r="M80" i="2"/>
  <c r="O80" i="2" s="1"/>
  <c r="L80" i="2"/>
  <c r="K80" i="2"/>
  <c r="I80" i="2"/>
  <c r="X80" i="2" s="1"/>
  <c r="H80" i="2"/>
  <c r="H83" i="2" s="1"/>
  <c r="Z79" i="2"/>
  <c r="X79" i="2"/>
  <c r="AA79" i="2" s="1"/>
  <c r="W79" i="2"/>
  <c r="V79" i="2"/>
  <c r="T79" i="2"/>
  <c r="Q79" i="2"/>
  <c r="O79" i="2"/>
  <c r="L79" i="2"/>
  <c r="J79" i="2"/>
  <c r="Z78" i="2"/>
  <c r="X78" i="2"/>
  <c r="AA78" i="2" s="1"/>
  <c r="W78" i="2"/>
  <c r="V78" i="2"/>
  <c r="T78" i="2"/>
  <c r="Q78" i="2"/>
  <c r="Q80" i="2" s="1"/>
  <c r="O78" i="2"/>
  <c r="L78" i="2"/>
  <c r="J78" i="2"/>
  <c r="AA77" i="2"/>
  <c r="AA80" i="2" s="1"/>
  <c r="Z77" i="2"/>
  <c r="X77" i="2"/>
  <c r="W77" i="2"/>
  <c r="Y77" i="2" s="1"/>
  <c r="V77" i="2"/>
  <c r="T77" i="2"/>
  <c r="Q77" i="2"/>
  <c r="O77" i="2"/>
  <c r="L77" i="2"/>
  <c r="J77" i="2"/>
  <c r="W76" i="2"/>
  <c r="Y76" i="2" s="1"/>
  <c r="V76" i="2"/>
  <c r="V80" i="2" s="1"/>
  <c r="T76" i="2"/>
  <c r="O76" i="2"/>
  <c r="L76" i="2"/>
  <c r="J76" i="2"/>
  <c r="J80" i="2" s="1"/>
  <c r="Z75" i="2"/>
  <c r="X75" i="2"/>
  <c r="AA75" i="2" s="1"/>
  <c r="W75" i="2"/>
  <c r="V75" i="2"/>
  <c r="T75" i="2"/>
  <c r="Q75" i="2"/>
  <c r="O75" i="2"/>
  <c r="L75" i="2"/>
  <c r="J75" i="2"/>
  <c r="Z74" i="2"/>
  <c r="X74" i="2"/>
  <c r="AA74" i="2" s="1"/>
  <c r="W74" i="2"/>
  <c r="V74" i="2"/>
  <c r="T74" i="2"/>
  <c r="Q74" i="2"/>
  <c r="O74" i="2"/>
  <c r="L74" i="2"/>
  <c r="J74" i="2"/>
  <c r="AA73" i="2"/>
  <c r="Z73" i="2"/>
  <c r="X73" i="2"/>
  <c r="W73" i="2"/>
  <c r="Y73" i="2" s="1"/>
  <c r="V73" i="2"/>
  <c r="T73" i="2"/>
  <c r="Q73" i="2"/>
  <c r="O73" i="2"/>
  <c r="L73" i="2"/>
  <c r="J73" i="2"/>
  <c r="Z72" i="2"/>
  <c r="V72" i="2"/>
  <c r="U72" i="2"/>
  <c r="S72" i="2"/>
  <c r="S83" i="2" s="1"/>
  <c r="R72" i="2"/>
  <c r="T72" i="2" s="1"/>
  <c r="Q72" i="2"/>
  <c r="P72" i="2"/>
  <c r="N72" i="2"/>
  <c r="M72" i="2"/>
  <c r="O72" i="2" s="1"/>
  <c r="K72" i="2"/>
  <c r="I72" i="2"/>
  <c r="X72" i="2" s="1"/>
  <c r="H72" i="2"/>
  <c r="Z71" i="2"/>
  <c r="AA71" i="2" s="1"/>
  <c r="Y71" i="2"/>
  <c r="X71" i="2"/>
  <c r="W71" i="2"/>
  <c r="V71" i="2"/>
  <c r="T71" i="2"/>
  <c r="Q71" i="2"/>
  <c r="O71" i="2"/>
  <c r="L71" i="2"/>
  <c r="Z70" i="2"/>
  <c r="X70" i="2"/>
  <c r="AA70" i="2" s="1"/>
  <c r="W70" i="2"/>
  <c r="Y70" i="2" s="1"/>
  <c r="V70" i="2"/>
  <c r="T70" i="2"/>
  <c r="Q70" i="2"/>
  <c r="O70" i="2"/>
  <c r="L70" i="2"/>
  <c r="J70" i="2"/>
  <c r="Z69" i="2"/>
  <c r="AA69" i="2" s="1"/>
  <c r="X69" i="2"/>
  <c r="W69" i="2"/>
  <c r="Y69" i="2" s="1"/>
  <c r="V69" i="2"/>
  <c r="T69" i="2"/>
  <c r="Q69" i="2"/>
  <c r="O69" i="2"/>
  <c r="L69" i="2"/>
  <c r="J69" i="2"/>
  <c r="Z68" i="2"/>
  <c r="AA68" i="2" s="1"/>
  <c r="Y68" i="2"/>
  <c r="X68" i="2"/>
  <c r="W68" i="2"/>
  <c r="V68" i="2"/>
  <c r="T68" i="2"/>
  <c r="Q68" i="2"/>
  <c r="O68" i="2"/>
  <c r="L68" i="2"/>
  <c r="J68" i="2"/>
  <c r="V67" i="2"/>
  <c r="L67" i="2"/>
  <c r="Z66" i="2"/>
  <c r="AA66" i="2" s="1"/>
  <c r="X66" i="2"/>
  <c r="W66" i="2"/>
  <c r="Y66" i="2" s="1"/>
  <c r="V66" i="2"/>
  <c r="T66" i="2"/>
  <c r="Q66" i="2"/>
  <c r="O66" i="2"/>
  <c r="L66" i="2"/>
  <c r="J66" i="2"/>
  <c r="Z65" i="2"/>
  <c r="AA65" i="2" s="1"/>
  <c r="Y65" i="2"/>
  <c r="X65" i="2"/>
  <c r="W65" i="2"/>
  <c r="V65" i="2"/>
  <c r="T65" i="2"/>
  <c r="Q65" i="2"/>
  <c r="O65" i="2"/>
  <c r="L65" i="2"/>
  <c r="J65" i="2"/>
  <c r="Z64" i="2"/>
  <c r="X64" i="2"/>
  <c r="AA64" i="2" s="1"/>
  <c r="W64" i="2"/>
  <c r="V64" i="2"/>
  <c r="T64" i="2"/>
  <c r="Q64" i="2"/>
  <c r="O64" i="2"/>
  <c r="L64" i="2"/>
  <c r="J64" i="2"/>
  <c r="X63" i="2"/>
  <c r="R63" i="2"/>
  <c r="P63" i="2"/>
  <c r="Z63" i="2" s="1"/>
  <c r="N63" i="2"/>
  <c r="N83" i="2" s="1"/>
  <c r="M63" i="2"/>
  <c r="O63" i="2" s="1"/>
  <c r="K63" i="2"/>
  <c r="K83" i="2" s="1"/>
  <c r="Z83" i="2" s="1"/>
  <c r="J63" i="2"/>
  <c r="I63" i="2"/>
  <c r="I83" i="2" s="1"/>
  <c r="I84" i="2" s="1"/>
  <c r="H63" i="2"/>
  <c r="Z62" i="2"/>
  <c r="AA62" i="2" s="1"/>
  <c r="Y62" i="2"/>
  <c r="X62" i="2"/>
  <c r="W62" i="2"/>
  <c r="V62" i="2"/>
  <c r="T62" i="2"/>
  <c r="Q62" i="2"/>
  <c r="O62" i="2"/>
  <c r="L62" i="2"/>
  <c r="J62" i="2"/>
  <c r="Z61" i="2"/>
  <c r="X61" i="2"/>
  <c r="W61" i="2"/>
  <c r="V61" i="2"/>
  <c r="T61" i="2"/>
  <c r="Q61" i="2"/>
  <c r="Q63" i="2" s="1"/>
  <c r="O61" i="2"/>
  <c r="L61" i="2"/>
  <c r="J61" i="2"/>
  <c r="AA60" i="2"/>
  <c r="Z60" i="2"/>
  <c r="X60" i="2"/>
  <c r="W60" i="2"/>
  <c r="Y60" i="2" s="1"/>
  <c r="V60" i="2"/>
  <c r="T60" i="2"/>
  <c r="Q60" i="2"/>
  <c r="O60" i="2"/>
  <c r="L60" i="2"/>
  <c r="J60" i="2"/>
  <c r="Z59" i="2"/>
  <c r="AA59" i="2" s="1"/>
  <c r="X59" i="2"/>
  <c r="W59" i="2"/>
  <c r="V59" i="2"/>
  <c r="T59" i="2"/>
  <c r="Q59" i="2"/>
  <c r="O59" i="2"/>
  <c r="L59" i="2"/>
  <c r="J59" i="2"/>
  <c r="Z58" i="2"/>
  <c r="AA58" i="2" s="1"/>
  <c r="Y58" i="2"/>
  <c r="X58" i="2"/>
  <c r="W58" i="2"/>
  <c r="V58" i="2"/>
  <c r="T58" i="2"/>
  <c r="Q58" i="2"/>
  <c r="O58" i="2"/>
  <c r="L58" i="2"/>
  <c r="L63" i="2" s="1"/>
  <c r="J58" i="2"/>
  <c r="V57" i="2"/>
  <c r="L57" i="2"/>
  <c r="Z56" i="2"/>
  <c r="AA56" i="2" s="1"/>
  <c r="X56" i="2"/>
  <c r="W56" i="2"/>
  <c r="Y56" i="2" s="1"/>
  <c r="V56" i="2"/>
  <c r="T56" i="2"/>
  <c r="Q56" i="2"/>
  <c r="O56" i="2"/>
  <c r="L56" i="2"/>
  <c r="J56" i="2"/>
  <c r="Z55" i="2"/>
  <c r="AA55" i="2" s="1"/>
  <c r="Y55" i="2"/>
  <c r="X55" i="2"/>
  <c r="W55" i="2"/>
  <c r="V55" i="2"/>
  <c r="T55" i="2"/>
  <c r="Q55" i="2"/>
  <c r="O55" i="2"/>
  <c r="L55" i="2"/>
  <c r="J55" i="2"/>
  <c r="Z54" i="2"/>
  <c r="Y54" i="2"/>
  <c r="X54" i="2"/>
  <c r="AA54" i="2" s="1"/>
  <c r="W54" i="2"/>
  <c r="V54" i="2"/>
  <c r="T54" i="2"/>
  <c r="Q54" i="2"/>
  <c r="O54" i="2"/>
  <c r="L54" i="2"/>
  <c r="J54" i="2"/>
  <c r="Z53" i="2"/>
  <c r="X53" i="2"/>
  <c r="W53" i="2"/>
  <c r="Y53" i="2" s="1"/>
  <c r="V53" i="2"/>
  <c r="T53" i="2"/>
  <c r="Q53" i="2"/>
  <c r="O53" i="2"/>
  <c r="L53" i="2"/>
  <c r="Z52" i="2"/>
  <c r="AA52" i="2" s="1"/>
  <c r="Y52" i="2"/>
  <c r="X52" i="2"/>
  <c r="W52" i="2"/>
  <c r="V52" i="2"/>
  <c r="T52" i="2"/>
  <c r="Q52" i="2"/>
  <c r="O52" i="2"/>
  <c r="L52" i="2"/>
  <c r="J52" i="2"/>
  <c r="Z51" i="2"/>
  <c r="X51" i="2"/>
  <c r="AA51" i="2" s="1"/>
  <c r="W51" i="2"/>
  <c r="V51" i="2"/>
  <c r="T51" i="2"/>
  <c r="Q51" i="2"/>
  <c r="O51" i="2"/>
  <c r="L51" i="2"/>
  <c r="J51" i="2"/>
  <c r="Z50" i="2"/>
  <c r="X50" i="2"/>
  <c r="W50" i="2"/>
  <c r="V50" i="2"/>
  <c r="T50" i="2"/>
  <c r="Q50" i="2"/>
  <c r="O50" i="2"/>
  <c r="L50" i="2"/>
  <c r="J50" i="2"/>
  <c r="AA49" i="2"/>
  <c r="Z49" i="2"/>
  <c r="X49" i="2"/>
  <c r="W49" i="2"/>
  <c r="Y49" i="2" s="1"/>
  <c r="V49" i="2"/>
  <c r="T49" i="2"/>
  <c r="Q49" i="2"/>
  <c r="O49" i="2"/>
  <c r="L49" i="2"/>
  <c r="J49" i="2"/>
  <c r="Z48" i="2"/>
  <c r="AA48" i="2" s="1"/>
  <c r="Y48" i="2"/>
  <c r="X48" i="2"/>
  <c r="W48" i="2"/>
  <c r="V48" i="2"/>
  <c r="T48" i="2"/>
  <c r="Q48" i="2"/>
  <c r="O48" i="2"/>
  <c r="L48" i="2"/>
  <c r="J48" i="2"/>
  <c r="L47" i="2"/>
  <c r="U46" i="2"/>
  <c r="S46" i="2"/>
  <c r="S84" i="2" s="1"/>
  <c r="R46" i="2"/>
  <c r="P46" i="2"/>
  <c r="N46" i="2"/>
  <c r="N84" i="2" s="1"/>
  <c r="M46" i="2"/>
  <c r="O46" i="2" s="1"/>
  <c r="K46" i="2"/>
  <c r="J46" i="2"/>
  <c r="I46" i="2"/>
  <c r="X46" i="2" s="1"/>
  <c r="H46" i="2"/>
  <c r="H84" i="2" s="1"/>
  <c r="J84" i="2" s="1"/>
  <c r="Z45" i="2"/>
  <c r="AA45" i="2" s="1"/>
  <c r="X45" i="2"/>
  <c r="Y45" i="2" s="1"/>
  <c r="W45" i="2"/>
  <c r="V45" i="2"/>
  <c r="V46" i="2" s="1"/>
  <c r="T45" i="2"/>
  <c r="Q45" i="2"/>
  <c r="O45" i="2"/>
  <c r="L45" i="2"/>
  <c r="Z44" i="2"/>
  <c r="X44" i="2"/>
  <c r="W44" i="2"/>
  <c r="V44" i="2"/>
  <c r="T44" i="2"/>
  <c r="Q44" i="2"/>
  <c r="Q46" i="2" s="1"/>
  <c r="O44" i="2"/>
  <c r="L44" i="2"/>
  <c r="W43" i="2"/>
  <c r="L43" i="2"/>
  <c r="L46" i="2" s="1"/>
  <c r="AA42" i="2"/>
  <c r="Z42" i="2"/>
  <c r="X42" i="2"/>
  <c r="W42" i="2"/>
  <c r="Y42" i="2" s="1"/>
  <c r="V42" i="2"/>
  <c r="T42" i="2"/>
  <c r="Q42" i="2"/>
  <c r="O42" i="2"/>
  <c r="L42" i="2"/>
  <c r="J42" i="2"/>
  <c r="L41" i="2"/>
  <c r="L38" i="2"/>
  <c r="AA37" i="2"/>
  <c r="Z37" i="2"/>
  <c r="Y37" i="2"/>
  <c r="X37" i="2"/>
  <c r="W37" i="2"/>
  <c r="L37" i="2"/>
  <c r="J37" i="2"/>
  <c r="U36" i="2"/>
  <c r="S36" i="2"/>
  <c r="V36" i="2" s="1"/>
  <c r="R36" i="2"/>
  <c r="P36" i="2"/>
  <c r="N36" i="2"/>
  <c r="O36" i="2" s="1"/>
  <c r="M36" i="2"/>
  <c r="K36" i="2"/>
  <c r="L36" i="2" s="1"/>
  <c r="J36" i="2"/>
  <c r="I36" i="2"/>
  <c r="H36" i="2"/>
  <c r="Z35" i="2"/>
  <c r="AA35" i="2" s="1"/>
  <c r="X35" i="2"/>
  <c r="W35" i="2"/>
  <c r="Y35" i="2" s="1"/>
  <c r="V35" i="2"/>
  <c r="T35" i="2"/>
  <c r="Q35" i="2"/>
  <c r="O35" i="2"/>
  <c r="L35" i="2"/>
  <c r="Z34" i="2"/>
  <c r="AA34" i="2" s="1"/>
  <c r="X34" i="2"/>
  <c r="Y34" i="2" s="1"/>
  <c r="W34" i="2"/>
  <c r="V34" i="2"/>
  <c r="T34" i="2"/>
  <c r="Q34" i="2"/>
  <c r="O34" i="2"/>
  <c r="L34" i="2"/>
  <c r="J34" i="2"/>
  <c r="AA33" i="2"/>
  <c r="Z33" i="2"/>
  <c r="Y33" i="2"/>
  <c r="X33" i="2"/>
  <c r="W33" i="2"/>
  <c r="V33" i="2"/>
  <c r="T33" i="2"/>
  <c r="Q33" i="2"/>
  <c r="O33" i="2"/>
  <c r="L33" i="2"/>
  <c r="J33" i="2"/>
  <c r="Z32" i="2"/>
  <c r="X32" i="2"/>
  <c r="X36" i="2" s="1"/>
  <c r="W32" i="2"/>
  <c r="V32" i="2"/>
  <c r="T32" i="2"/>
  <c r="Q32" i="2"/>
  <c r="O32" i="2"/>
  <c r="L32" i="2"/>
  <c r="Z31" i="2"/>
  <c r="Y31" i="2"/>
  <c r="X31" i="2"/>
  <c r="W31" i="2"/>
  <c r="V31" i="2"/>
  <c r="T31" i="2"/>
  <c r="Q31" i="2"/>
  <c r="O31" i="2"/>
  <c r="L31" i="2"/>
  <c r="J31" i="2"/>
  <c r="L30" i="2"/>
  <c r="U29" i="2"/>
  <c r="R29" i="2"/>
  <c r="M29" i="2"/>
  <c r="I29" i="2"/>
  <c r="H29" i="2"/>
  <c r="Z28" i="2"/>
  <c r="AA28" i="2" s="1"/>
  <c r="X28" i="2"/>
  <c r="Y28" i="2" s="1"/>
  <c r="W28" i="2"/>
  <c r="V28" i="2"/>
  <c r="T28" i="2"/>
  <c r="Q28" i="2"/>
  <c r="O28" i="2"/>
  <c r="L28" i="2"/>
  <c r="U27" i="2"/>
  <c r="S27" i="2"/>
  <c r="R27" i="2"/>
  <c r="P27" i="2"/>
  <c r="N27" i="2"/>
  <c r="N29" i="2" s="1"/>
  <c r="M27" i="2"/>
  <c r="K27" i="2"/>
  <c r="J27" i="2"/>
  <c r="J29" i="2" s="1"/>
  <c r="I27" i="2"/>
  <c r="H27" i="2"/>
  <c r="Z26" i="2"/>
  <c r="AA26" i="2" s="1"/>
  <c r="X26" i="2"/>
  <c r="W26" i="2"/>
  <c r="Y26" i="2" s="1"/>
  <c r="V26" i="2"/>
  <c r="T26" i="2"/>
  <c r="Q26" i="2"/>
  <c r="O26" i="2"/>
  <c r="L26" i="2"/>
  <c r="Z25" i="2"/>
  <c r="X25" i="2"/>
  <c r="Y25" i="2" s="1"/>
  <c r="W25" i="2"/>
  <c r="V25" i="2"/>
  <c r="T25" i="2"/>
  <c r="Q25" i="2"/>
  <c r="O25" i="2"/>
  <c r="L25" i="2"/>
  <c r="Z24" i="2"/>
  <c r="AA24" i="2" s="1"/>
  <c r="X24" i="2"/>
  <c r="W24" i="2"/>
  <c r="Y24" i="2" s="1"/>
  <c r="V24" i="2"/>
  <c r="T24" i="2"/>
  <c r="O24" i="2"/>
  <c r="L24" i="2"/>
  <c r="AA23" i="2"/>
  <c r="Z23" i="2"/>
  <c r="X23" i="2"/>
  <c r="W23" i="2"/>
  <c r="Y23" i="2" s="1"/>
  <c r="V23" i="2"/>
  <c r="T23" i="2"/>
  <c r="L23" i="2"/>
  <c r="L22" i="2"/>
  <c r="U21" i="2"/>
  <c r="V21" i="2" s="1"/>
  <c r="T21" i="2"/>
  <c r="S21" i="2"/>
  <c r="R21" i="2"/>
  <c r="P21" i="2"/>
  <c r="Z21" i="2" s="1"/>
  <c r="M21" i="2"/>
  <c r="L21" i="2"/>
  <c r="K21" i="2"/>
  <c r="I21" i="2"/>
  <c r="H21" i="2"/>
  <c r="J21" i="2" s="1"/>
  <c r="Z20" i="2"/>
  <c r="AA20" i="2" s="1"/>
  <c r="X20" i="2"/>
  <c r="Y20" i="2" s="1"/>
  <c r="W20" i="2"/>
  <c r="V20" i="2"/>
  <c r="T20" i="2"/>
  <c r="Q20" i="2"/>
  <c r="O20" i="2"/>
  <c r="L20" i="2"/>
  <c r="Z19" i="2"/>
  <c r="AA19" i="2" s="1"/>
  <c r="X19" i="2"/>
  <c r="W19" i="2"/>
  <c r="Y19" i="2" s="1"/>
  <c r="V19" i="2"/>
  <c r="T19" i="2"/>
  <c r="Q19" i="2"/>
  <c r="O19" i="2"/>
  <c r="L19" i="2"/>
  <c r="Z18" i="2"/>
  <c r="X18" i="2"/>
  <c r="Y18" i="2" s="1"/>
  <c r="W18" i="2"/>
  <c r="V18" i="2"/>
  <c r="T18" i="2"/>
  <c r="Q18" i="2"/>
  <c r="O18" i="2"/>
  <c r="L18" i="2"/>
  <c r="Z17" i="2"/>
  <c r="AA17" i="2" s="1"/>
  <c r="Q17" i="2"/>
  <c r="Z16" i="2"/>
  <c r="W16" i="2"/>
  <c r="V16" i="2"/>
  <c r="T16" i="2"/>
  <c r="N16" i="2"/>
  <c r="L16" i="2"/>
  <c r="Z15" i="2"/>
  <c r="X15" i="2"/>
  <c r="Y15" i="2" s="1"/>
  <c r="W15" i="2"/>
  <c r="V15" i="2"/>
  <c r="T15" i="2"/>
  <c r="Q15" i="2"/>
  <c r="O15" i="2"/>
  <c r="L15" i="2"/>
  <c r="Z14" i="2"/>
  <c r="AA14" i="2" s="1"/>
  <c r="X14" i="2"/>
  <c r="W14" i="2"/>
  <c r="Y14" i="2" s="1"/>
  <c r="V14" i="2"/>
  <c r="T14" i="2"/>
  <c r="Q14" i="2"/>
  <c r="O14" i="2"/>
  <c r="L14" i="2"/>
  <c r="Z13" i="2"/>
  <c r="AA13" i="2" s="1"/>
  <c r="Y13" i="2"/>
  <c r="X13" i="2"/>
  <c r="W13" i="2"/>
  <c r="V13" i="2"/>
  <c r="T13" i="2"/>
  <c r="Q13" i="2"/>
  <c r="O13" i="2"/>
  <c r="L13" i="2"/>
  <c r="AA12" i="2"/>
  <c r="Z12" i="2"/>
  <c r="X12" i="2"/>
  <c r="W12" i="2"/>
  <c r="V12" i="2"/>
  <c r="T12" i="2"/>
  <c r="Q12" i="2"/>
  <c r="O12" i="2"/>
  <c r="L12" i="2"/>
  <c r="L11" i="2"/>
  <c r="Z10" i="2"/>
  <c r="U10" i="2"/>
  <c r="U39" i="2" s="1"/>
  <c r="U40" i="2" s="1"/>
  <c r="S10" i="2"/>
  <c r="R10" i="2"/>
  <c r="Q10" i="2"/>
  <c r="P10" i="2"/>
  <c r="N10" i="2"/>
  <c r="M10" i="2"/>
  <c r="K10" i="2"/>
  <c r="I10" i="2"/>
  <c r="H10" i="2"/>
  <c r="Z9" i="2"/>
  <c r="AA9" i="2" s="1"/>
  <c r="Y9" i="2"/>
  <c r="X9" i="2"/>
  <c r="W9" i="2"/>
  <c r="V9" i="2"/>
  <c r="V10" i="2" s="1"/>
  <c r="T9" i="2"/>
  <c r="Q9" i="2"/>
  <c r="O9" i="2"/>
  <c r="L9" i="2"/>
  <c r="Z8" i="2"/>
  <c r="X8" i="2"/>
  <c r="AA8" i="2" s="1"/>
  <c r="W8" i="2"/>
  <c r="Y8" i="2" s="1"/>
  <c r="V8" i="2"/>
  <c r="T8" i="2"/>
  <c r="Q8" i="2"/>
  <c r="O8" i="2"/>
  <c r="L8" i="2"/>
  <c r="Z7" i="2"/>
  <c r="AA7" i="2" s="1"/>
  <c r="Y7" i="2"/>
  <c r="X7" i="2"/>
  <c r="W7" i="2"/>
  <c r="V7" i="2"/>
  <c r="T7" i="2"/>
  <c r="Q7" i="2"/>
  <c r="O7" i="2"/>
  <c r="L7" i="2"/>
  <c r="AA6" i="2"/>
  <c r="Z6" i="2"/>
  <c r="X6" i="2"/>
  <c r="W6" i="2"/>
  <c r="V6" i="2"/>
  <c r="T6" i="2"/>
  <c r="Q6" i="2"/>
  <c r="O6" i="2"/>
  <c r="L6" i="2"/>
  <c r="W5" i="2"/>
  <c r="J5" i="2"/>
  <c r="U85" i="4" l="1"/>
  <c r="U86" i="4" s="1"/>
  <c r="U93" i="4" s="1"/>
  <c r="S85" i="4"/>
  <c r="Y10" i="4"/>
  <c r="Y8" i="4"/>
  <c r="Y34" i="4"/>
  <c r="J37" i="4"/>
  <c r="Y45" i="4"/>
  <c r="Y66" i="4"/>
  <c r="L73" i="4"/>
  <c r="V73" i="4"/>
  <c r="J73" i="4"/>
  <c r="Y79" i="4"/>
  <c r="Y82" i="4"/>
  <c r="Y83" i="4"/>
  <c r="M84" i="4"/>
  <c r="M85" i="4" s="1"/>
  <c r="Y89" i="4"/>
  <c r="Q10" i="4"/>
  <c r="AA14" i="4"/>
  <c r="AA24" i="4"/>
  <c r="T27" i="4"/>
  <c r="T29" i="4" s="1"/>
  <c r="Z47" i="4"/>
  <c r="X47" i="4"/>
  <c r="L64" i="4"/>
  <c r="Y73" i="4"/>
  <c r="Z73" i="4"/>
  <c r="AA6" i="4"/>
  <c r="AA8" i="4"/>
  <c r="O10" i="4"/>
  <c r="AA16" i="4"/>
  <c r="J27" i="4"/>
  <c r="J29" i="4" s="1"/>
  <c r="Q37" i="4"/>
  <c r="AA46" i="4"/>
  <c r="AA47" i="4" s="1"/>
  <c r="T47" i="4"/>
  <c r="Q84" i="4"/>
  <c r="Q85" i="4" s="1"/>
  <c r="Y53" i="4"/>
  <c r="AA56" i="4"/>
  <c r="Q81" i="4"/>
  <c r="AA79" i="4"/>
  <c r="AA81" i="4" s="1"/>
  <c r="H40" i="4"/>
  <c r="H41" i="4" s="1"/>
  <c r="T10" i="4"/>
  <c r="AA12" i="4"/>
  <c r="AA53" i="4"/>
  <c r="AA54" i="4"/>
  <c r="Y59" i="4"/>
  <c r="AA69" i="4"/>
  <c r="AA71" i="4"/>
  <c r="AA72" i="4"/>
  <c r="AA7" i="4"/>
  <c r="Y7" i="4"/>
  <c r="V40" i="4"/>
  <c r="J41" i="4"/>
  <c r="N40" i="4"/>
  <c r="N41" i="4" s="1"/>
  <c r="AA9" i="4"/>
  <c r="Y9" i="4"/>
  <c r="P40" i="4"/>
  <c r="P41" i="4" s="1"/>
  <c r="X27" i="4"/>
  <c r="X29" i="4" s="1"/>
  <c r="Y16" i="4"/>
  <c r="W27" i="4"/>
  <c r="O84" i="4"/>
  <c r="W91" i="4"/>
  <c r="AA31" i="4"/>
  <c r="X64" i="4"/>
  <c r="Y64" i="4" s="1"/>
  <c r="J10" i="4"/>
  <c r="J40" i="4" s="1"/>
  <c r="Y13" i="4"/>
  <c r="L27" i="4"/>
  <c r="L29" i="4" s="1"/>
  <c r="Q27" i="4"/>
  <c r="Q29" i="4" s="1"/>
  <c r="Q40" i="4" s="1"/>
  <c r="Z27" i="4"/>
  <c r="W37" i="4"/>
  <c r="Y31" i="4"/>
  <c r="Y37" i="4" s="1"/>
  <c r="AA32" i="4"/>
  <c r="O37" i="4"/>
  <c r="N85" i="4"/>
  <c r="Y51" i="4"/>
  <c r="Y54" i="4"/>
  <c r="AA59" i="4"/>
  <c r="AA61" i="4"/>
  <c r="AA63" i="4"/>
  <c r="P84" i="4"/>
  <c r="P85" i="4" s="1"/>
  <c r="Z64" i="4"/>
  <c r="AA66" i="4"/>
  <c r="Z81" i="4"/>
  <c r="AA82" i="4"/>
  <c r="I84" i="4"/>
  <c r="I85" i="4" s="1"/>
  <c r="I86" i="4" s="1"/>
  <c r="AA89" i="4"/>
  <c r="AA91" i="4" s="1"/>
  <c r="AA92" i="4" s="1"/>
  <c r="T92" i="4"/>
  <c r="W47" i="4"/>
  <c r="L21" i="4"/>
  <c r="L40" i="4" s="1"/>
  <c r="T21" i="4"/>
  <c r="T40" i="4" s="1"/>
  <c r="X21" i="4"/>
  <c r="AA43" i="4"/>
  <c r="Y6" i="4"/>
  <c r="K40" i="4"/>
  <c r="K41" i="4" s="1"/>
  <c r="S40" i="4"/>
  <c r="S41" i="4" s="1"/>
  <c r="S86" i="4" s="1"/>
  <c r="S93" i="4" s="1"/>
  <c r="Y23" i="4"/>
  <c r="M29" i="4"/>
  <c r="M40" i="4" s="1"/>
  <c r="M41" i="4" s="1"/>
  <c r="O27" i="4"/>
  <c r="O29" i="4" s="1"/>
  <c r="O40" i="4" s="1"/>
  <c r="Y43" i="4"/>
  <c r="L84" i="4"/>
  <c r="L85" i="4" s="1"/>
  <c r="Y49" i="4"/>
  <c r="H84" i="4"/>
  <c r="H85" i="4" s="1"/>
  <c r="J85" i="4" s="1"/>
  <c r="R84" i="4"/>
  <c r="T84" i="4" s="1"/>
  <c r="T64" i="4"/>
  <c r="AA75" i="4"/>
  <c r="J81" i="4"/>
  <c r="V81" i="4"/>
  <c r="V84" i="4" s="1"/>
  <c r="V85" i="4" s="1"/>
  <c r="W81" i="4"/>
  <c r="Y81" i="4" s="1"/>
  <c r="K84" i="4"/>
  <c r="J91" i="4"/>
  <c r="I92" i="4"/>
  <c r="X91" i="4"/>
  <c r="K92" i="4"/>
  <c r="Z92" i="4" s="1"/>
  <c r="Y69" i="4"/>
  <c r="T91" i="4"/>
  <c r="AA72" i="3"/>
  <c r="L83" i="3"/>
  <c r="L84" i="3" s="1"/>
  <c r="O39" i="3"/>
  <c r="W27" i="3"/>
  <c r="Y24" i="3"/>
  <c r="AA80" i="3"/>
  <c r="X21" i="3"/>
  <c r="X39" i="3" s="1"/>
  <c r="Z36" i="3"/>
  <c r="AA36" i="3" s="1"/>
  <c r="AA31" i="3"/>
  <c r="V84" i="3"/>
  <c r="R84" i="3"/>
  <c r="T84" i="3" s="1"/>
  <c r="W10" i="3"/>
  <c r="Y10" i="3" s="1"/>
  <c r="Y6" i="3"/>
  <c r="J21" i="3"/>
  <c r="J39" i="3" s="1"/>
  <c r="V21" i="3"/>
  <c r="V39" i="3" s="1"/>
  <c r="Y26" i="3"/>
  <c r="H29" i="3"/>
  <c r="J27" i="3"/>
  <c r="J29" i="3" s="1"/>
  <c r="M29" i="3"/>
  <c r="M39" i="3" s="1"/>
  <c r="M40" i="3" s="1"/>
  <c r="O27" i="3"/>
  <c r="O29" i="3" s="1"/>
  <c r="AA32" i="3"/>
  <c r="Y35" i="3"/>
  <c r="L36" i="3"/>
  <c r="W46" i="3"/>
  <c r="X83" i="3"/>
  <c r="AA56" i="3"/>
  <c r="Q63" i="3"/>
  <c r="Q83" i="3" s="1"/>
  <c r="X63" i="3"/>
  <c r="I83" i="3"/>
  <c r="I84" i="3" s="1"/>
  <c r="T63" i="3"/>
  <c r="L72" i="3"/>
  <c r="Y68" i="3"/>
  <c r="W72" i="3"/>
  <c r="Y72" i="3" s="1"/>
  <c r="AA69" i="3"/>
  <c r="X91" i="3"/>
  <c r="Y91" i="3" s="1"/>
  <c r="P91" i="3"/>
  <c r="Z91" i="3" s="1"/>
  <c r="X16" i="3"/>
  <c r="AA16" i="3" s="1"/>
  <c r="Q16" i="3"/>
  <c r="Q21" i="3" s="1"/>
  <c r="O16" i="3"/>
  <c r="L40" i="3"/>
  <c r="N21" i="3"/>
  <c r="O21" i="3" s="1"/>
  <c r="Q27" i="3"/>
  <c r="Q29" i="3" s="1"/>
  <c r="Q84" i="3"/>
  <c r="Q10" i="3"/>
  <c r="P39" i="3"/>
  <c r="P40" i="3" s="1"/>
  <c r="Y19" i="3"/>
  <c r="W21" i="3"/>
  <c r="Y32" i="3"/>
  <c r="Y36" i="3" s="1"/>
  <c r="H39" i="3"/>
  <c r="H40" i="3" s="1"/>
  <c r="X46" i="3"/>
  <c r="Y48" i="3"/>
  <c r="Y83" i="3" s="1"/>
  <c r="AA49" i="3"/>
  <c r="L63" i="3"/>
  <c r="W63" i="3"/>
  <c r="Y63" i="3" s="1"/>
  <c r="Y58" i="3"/>
  <c r="AA59" i="3"/>
  <c r="J63" i="3"/>
  <c r="J83" i="3" s="1"/>
  <c r="W80" i="3"/>
  <c r="Y80" i="3" s="1"/>
  <c r="M84" i="3"/>
  <c r="O84" i="3" s="1"/>
  <c r="M83" i="3"/>
  <c r="O83" i="3" s="1"/>
  <c r="R39" i="3"/>
  <c r="R40" i="3" s="1"/>
  <c r="Y16" i="3"/>
  <c r="L21" i="3"/>
  <c r="L39" i="3" s="1"/>
  <c r="Z21" i="3"/>
  <c r="AA33" i="3"/>
  <c r="AA37" i="3"/>
  <c r="U39" i="3"/>
  <c r="U40" i="3" s="1"/>
  <c r="AA54" i="3"/>
  <c r="K83" i="3"/>
  <c r="Z83" i="3" s="1"/>
  <c r="Z63" i="3"/>
  <c r="AA79" i="3"/>
  <c r="AA90" i="3"/>
  <c r="AA91" i="3" s="1"/>
  <c r="AA8" i="3"/>
  <c r="AA10" i="3" s="1"/>
  <c r="N39" i="3"/>
  <c r="N40" i="3" s="1"/>
  <c r="N85" i="3" s="1"/>
  <c r="N92" i="3" s="1"/>
  <c r="AA23" i="3"/>
  <c r="Z27" i="3"/>
  <c r="Z46" i="3"/>
  <c r="Y49" i="3"/>
  <c r="AA51" i="3"/>
  <c r="Y59" i="3"/>
  <c r="AA61" i="3"/>
  <c r="AA64" i="3"/>
  <c r="J72" i="3"/>
  <c r="J90" i="3"/>
  <c r="X90" i="3"/>
  <c r="Y90" i="3" s="1"/>
  <c r="AA53" i="2"/>
  <c r="K84" i="2"/>
  <c r="V39" i="2"/>
  <c r="Q21" i="2"/>
  <c r="Q39" i="2" s="1"/>
  <c r="N39" i="2"/>
  <c r="N40" i="2" s="1"/>
  <c r="N85" i="2" s="1"/>
  <c r="N92" i="2" s="1"/>
  <c r="K39" i="2"/>
  <c r="K40" i="2" s="1"/>
  <c r="J83" i="2"/>
  <c r="Y59" i="2"/>
  <c r="W63" i="2"/>
  <c r="Y63" i="2" s="1"/>
  <c r="AA61" i="2"/>
  <c r="AA63" i="2" s="1"/>
  <c r="AA83" i="2" s="1"/>
  <c r="Y61" i="2"/>
  <c r="AA10" i="2"/>
  <c r="R39" i="2"/>
  <c r="R40" i="2" s="1"/>
  <c r="T10" i="2"/>
  <c r="X16" i="2"/>
  <c r="Y16" i="2" s="1"/>
  <c r="Q16" i="2"/>
  <c r="N21" i="2"/>
  <c r="X21" i="2" s="1"/>
  <c r="O16" i="2"/>
  <c r="O21" i="2"/>
  <c r="S29" i="2"/>
  <c r="S39" i="2" s="1"/>
  <c r="S40" i="2" s="1"/>
  <c r="S85" i="2" s="1"/>
  <c r="S92" i="2" s="1"/>
  <c r="V27" i="2"/>
  <c r="V29" i="2" s="1"/>
  <c r="X27" i="2"/>
  <c r="X29" i="2" s="1"/>
  <c r="AA32" i="2"/>
  <c r="H39" i="2"/>
  <c r="H40" i="2" s="1"/>
  <c r="AA44" i="2"/>
  <c r="AA46" i="2" s="1"/>
  <c r="W72" i="2"/>
  <c r="Y72" i="2" s="1"/>
  <c r="W10" i="2"/>
  <c r="Y6" i="2"/>
  <c r="AA18" i="2"/>
  <c r="AA21" i="2"/>
  <c r="AA25" i="2"/>
  <c r="O27" i="2"/>
  <c r="O29" i="2" s="1"/>
  <c r="T27" i="2"/>
  <c r="T29" i="2" s="1"/>
  <c r="Z91" i="2"/>
  <c r="W27" i="2"/>
  <c r="L10" i="2"/>
  <c r="M39" i="2"/>
  <c r="M40" i="2" s="1"/>
  <c r="O10" i="2"/>
  <c r="W21" i="2"/>
  <c r="Y21" i="2" s="1"/>
  <c r="Y12" i="2"/>
  <c r="T36" i="2"/>
  <c r="U84" i="2"/>
  <c r="Z84" i="2" s="1"/>
  <c r="Z46" i="2"/>
  <c r="I39" i="2"/>
  <c r="I40" i="2" s="1"/>
  <c r="X10" i="2"/>
  <c r="X39" i="2" s="1"/>
  <c r="AA16" i="2"/>
  <c r="J10" i="2"/>
  <c r="J39" i="2" s="1"/>
  <c r="AA15" i="2"/>
  <c r="K29" i="2"/>
  <c r="Z27" i="2"/>
  <c r="L27" i="2"/>
  <c r="L29" i="2" s="1"/>
  <c r="Y32" i="2"/>
  <c r="Y36" i="2" s="1"/>
  <c r="W36" i="2"/>
  <c r="Y44" i="2"/>
  <c r="Q83" i="2"/>
  <c r="Q84" i="2" s="1"/>
  <c r="X83" i="2"/>
  <c r="X84" i="2" s="1"/>
  <c r="AA50" i="2"/>
  <c r="W90" i="2"/>
  <c r="Y88" i="2"/>
  <c r="Q27" i="2"/>
  <c r="Q29" i="2" s="1"/>
  <c r="AA31" i="2"/>
  <c r="Q36" i="2"/>
  <c r="Z36" i="2"/>
  <c r="AA36" i="2" s="1"/>
  <c r="T46" i="2"/>
  <c r="W46" i="2"/>
  <c r="V83" i="2"/>
  <c r="V84" i="2" s="1"/>
  <c r="R83" i="2"/>
  <c r="T83" i="2" s="1"/>
  <c r="T63" i="2"/>
  <c r="Y64" i="2"/>
  <c r="X90" i="2"/>
  <c r="M83" i="2"/>
  <c r="O83" i="2" s="1"/>
  <c r="P29" i="2"/>
  <c r="P39" i="2" s="1"/>
  <c r="P40" i="2" s="1"/>
  <c r="Y50" i="2"/>
  <c r="Y83" i="2" s="1"/>
  <c r="Y51" i="2"/>
  <c r="V63" i="2"/>
  <c r="L72" i="2"/>
  <c r="L83" i="2" s="1"/>
  <c r="L84" i="2" s="1"/>
  <c r="AA72" i="2"/>
  <c r="J72" i="2"/>
  <c r="Y74" i="2"/>
  <c r="Y75" i="2"/>
  <c r="Y78" i="2"/>
  <c r="Y79" i="2"/>
  <c r="W80" i="2"/>
  <c r="Y80" i="2" s="1"/>
  <c r="M84" i="2"/>
  <c r="O84" i="2" s="1"/>
  <c r="Z90" i="2"/>
  <c r="J84" i="4" l="1"/>
  <c r="X40" i="4"/>
  <c r="V41" i="4"/>
  <c r="V86" i="4" s="1"/>
  <c r="V93" i="4" s="1"/>
  <c r="AA10" i="4"/>
  <c r="AA73" i="4"/>
  <c r="O85" i="4"/>
  <c r="X84" i="4"/>
  <c r="X85" i="4" s="1"/>
  <c r="O41" i="4"/>
  <c r="M86" i="4"/>
  <c r="W41" i="4"/>
  <c r="R85" i="4"/>
  <c r="Y21" i="4"/>
  <c r="Y91" i="4"/>
  <c r="W92" i="4"/>
  <c r="W29" i="4"/>
  <c r="W40" i="4" s="1"/>
  <c r="Y27" i="4"/>
  <c r="Y29" i="4" s="1"/>
  <c r="H86" i="4"/>
  <c r="I93" i="4"/>
  <c r="AA21" i="4"/>
  <c r="Z84" i="4"/>
  <c r="K85" i="4"/>
  <c r="Z85" i="4" s="1"/>
  <c r="Y84" i="4"/>
  <c r="Q41" i="4"/>
  <c r="Q86" i="4" s="1"/>
  <c r="Q93" i="4" s="1"/>
  <c r="P86" i="4"/>
  <c r="P93" i="4" s="1"/>
  <c r="N86" i="4"/>
  <c r="N93" i="4" s="1"/>
  <c r="J92" i="4"/>
  <c r="X92" i="4"/>
  <c r="AA27" i="4"/>
  <c r="AA29" i="4" s="1"/>
  <c r="Z29" i="4"/>
  <c r="Z40" i="4" s="1"/>
  <c r="Z41" i="4"/>
  <c r="L41" i="4"/>
  <c r="L86" i="4" s="1"/>
  <c r="L93" i="4" s="1"/>
  <c r="Y47" i="4"/>
  <c r="Y85" i="4" s="1"/>
  <c r="AA64" i="4"/>
  <c r="AA84" i="4" s="1"/>
  <c r="AA85" i="4" s="1"/>
  <c r="X41" i="4"/>
  <c r="X86" i="4" s="1"/>
  <c r="W84" i="4"/>
  <c r="W85" i="4" s="1"/>
  <c r="T41" i="4"/>
  <c r="Z40" i="3"/>
  <c r="I85" i="3"/>
  <c r="I92" i="3" s="1"/>
  <c r="X92" i="3" s="1"/>
  <c r="J84" i="3"/>
  <c r="J40" i="3"/>
  <c r="H85" i="3"/>
  <c r="W40" i="3"/>
  <c r="M85" i="3"/>
  <c r="O40" i="3"/>
  <c r="X40" i="3"/>
  <c r="W83" i="3"/>
  <c r="W84" i="3" s="1"/>
  <c r="AA27" i="3"/>
  <c r="AA29" i="3" s="1"/>
  <c r="Z29" i="3"/>
  <c r="Z39" i="3" s="1"/>
  <c r="AA21" i="3"/>
  <c r="Y21" i="3"/>
  <c r="Y46" i="3"/>
  <c r="Y84" i="3" s="1"/>
  <c r="W29" i="3"/>
  <c r="W39" i="3" s="1"/>
  <c r="Y27" i="3"/>
  <c r="Y29" i="3" s="1"/>
  <c r="Y39" i="3" s="1"/>
  <c r="Q40" i="3"/>
  <c r="Q85" i="3" s="1"/>
  <c r="Q92" i="3" s="1"/>
  <c r="P85" i="3"/>
  <c r="P92" i="3" s="1"/>
  <c r="L85" i="3"/>
  <c r="L92" i="3" s="1"/>
  <c r="K84" i="3"/>
  <c r="R85" i="3"/>
  <c r="T40" i="3"/>
  <c r="Q39" i="3"/>
  <c r="V40" i="3"/>
  <c r="V85" i="3" s="1"/>
  <c r="V92" i="3" s="1"/>
  <c r="U85" i="3"/>
  <c r="U92" i="3" s="1"/>
  <c r="AA63" i="3"/>
  <c r="AA83" i="3" s="1"/>
  <c r="AA84" i="3" s="1"/>
  <c r="X84" i="3"/>
  <c r="U85" i="2"/>
  <c r="U92" i="2" s="1"/>
  <c r="Q40" i="2"/>
  <c r="Q85" i="2" s="1"/>
  <c r="Q92" i="2" s="1"/>
  <c r="P85" i="2"/>
  <c r="P92" i="2" s="1"/>
  <c r="O39" i="2"/>
  <c r="K85" i="2"/>
  <c r="K92" i="2" s="1"/>
  <c r="L40" i="2"/>
  <c r="L85" i="2" s="1"/>
  <c r="L92" i="2" s="1"/>
  <c r="Z40" i="2"/>
  <c r="Z29" i="2"/>
  <c r="Z39" i="2" s="1"/>
  <c r="AA27" i="2"/>
  <c r="AA29" i="2" s="1"/>
  <c r="AA39" i="2" s="1"/>
  <c r="I85" i="2"/>
  <c r="I92" i="2" s="1"/>
  <c r="X92" i="2" s="1"/>
  <c r="X40" i="2"/>
  <c r="X85" i="2" s="1"/>
  <c r="M85" i="2"/>
  <c r="O40" i="2"/>
  <c r="W29" i="2"/>
  <c r="W39" i="2" s="1"/>
  <c r="Y27" i="2"/>
  <c r="Y29" i="2" s="1"/>
  <c r="AA84" i="2"/>
  <c r="T40" i="2"/>
  <c r="W83" i="2"/>
  <c r="W84" i="2" s="1"/>
  <c r="T39" i="2"/>
  <c r="Y46" i="2"/>
  <c r="Y84" i="2" s="1"/>
  <c r="W91" i="2"/>
  <c r="Y91" i="2" s="1"/>
  <c r="Y90" i="2"/>
  <c r="R84" i="2"/>
  <c r="T84" i="2" s="1"/>
  <c r="L39" i="2"/>
  <c r="Y10" i="2"/>
  <c r="Y39" i="2" s="1"/>
  <c r="H85" i="2"/>
  <c r="W40" i="2"/>
  <c r="J40" i="2"/>
  <c r="V40" i="2"/>
  <c r="V85" i="2" s="1"/>
  <c r="V92" i="2" s="1"/>
  <c r="AA40" i="4" l="1"/>
  <c r="Y40" i="4"/>
  <c r="Y41" i="4"/>
  <c r="Y86" i="4" s="1"/>
  <c r="W86" i="4"/>
  <c r="W93" i="4" s="1"/>
  <c r="Z86" i="4"/>
  <c r="AA41" i="4"/>
  <c r="AA86" i="4" s="1"/>
  <c r="AA93" i="4" s="1"/>
  <c r="M93" i="4"/>
  <c r="O93" i="4" s="1"/>
  <c r="O86" i="4"/>
  <c r="J86" i="4"/>
  <c r="J93" i="4" s="1"/>
  <c r="H93" i="4"/>
  <c r="K86" i="4"/>
  <c r="K93" i="4" s="1"/>
  <c r="Z93" i="4" s="1"/>
  <c r="X93" i="4"/>
  <c r="Y92" i="4"/>
  <c r="T85" i="4"/>
  <c r="R86" i="4"/>
  <c r="AA39" i="3"/>
  <c r="W85" i="3"/>
  <c r="W92" i="3" s="1"/>
  <c r="Y92" i="3" s="1"/>
  <c r="Y40" i="3"/>
  <c r="Y85" i="3" s="1"/>
  <c r="H92" i="3"/>
  <c r="J85" i="3"/>
  <c r="J92" i="3" s="1"/>
  <c r="R92" i="3"/>
  <c r="T92" i="3" s="1"/>
  <c r="T85" i="3"/>
  <c r="X85" i="3"/>
  <c r="AA40" i="3"/>
  <c r="AA85" i="3" s="1"/>
  <c r="AA92" i="3" s="1"/>
  <c r="Z84" i="3"/>
  <c r="Z85" i="3" s="1"/>
  <c r="K85" i="3"/>
  <c r="K92" i="3" s="1"/>
  <c r="Z92" i="3" s="1"/>
  <c r="O85" i="3"/>
  <c r="M92" i="3"/>
  <c r="O92" i="3" s="1"/>
  <c r="Z85" i="2"/>
  <c r="AA40" i="2"/>
  <c r="AA85" i="2" s="1"/>
  <c r="AA92" i="2" s="1"/>
  <c r="J85" i="2"/>
  <c r="J92" i="2" s="1"/>
  <c r="H92" i="2"/>
  <c r="O85" i="2"/>
  <c r="M92" i="2"/>
  <c r="O92" i="2" s="1"/>
  <c r="W85" i="2"/>
  <c r="W92" i="2" s="1"/>
  <c r="Y92" i="2" s="1"/>
  <c r="Y40" i="2"/>
  <c r="Y85" i="2" s="1"/>
  <c r="R85" i="2"/>
  <c r="Z92" i="2"/>
  <c r="Y93" i="4" l="1"/>
  <c r="R93" i="4"/>
  <c r="T93" i="4" s="1"/>
  <c r="T86" i="4"/>
  <c r="R92" i="2"/>
  <c r="T92" i="2" s="1"/>
  <c r="T85" i="2"/>
  <c r="AA83" i="1" l="1"/>
  <c r="AA84" i="1" s="1"/>
  <c r="AA85" i="1" s="1"/>
  <c r="J83" i="1"/>
  <c r="V84" i="1"/>
  <c r="Z85" i="1"/>
  <c r="Y85" i="1"/>
  <c r="X85" i="1"/>
  <c r="W85" i="1"/>
  <c r="Z44" i="1"/>
  <c r="AA44" i="1" s="1"/>
  <c r="AA46" i="1" s="1"/>
  <c r="V46" i="1"/>
  <c r="L39" i="1"/>
  <c r="AA39" i="1"/>
  <c r="Z39" i="1"/>
  <c r="Y39" i="1"/>
  <c r="X39" i="1"/>
  <c r="W39" i="1"/>
  <c r="Z36" i="1"/>
  <c r="Y36" i="1"/>
  <c r="X36" i="1"/>
  <c r="W36" i="1"/>
  <c r="AA37" i="1"/>
  <c r="Z37" i="1"/>
  <c r="Y37" i="1"/>
  <c r="X37" i="1"/>
  <c r="W37" i="1"/>
  <c r="K39" i="1"/>
  <c r="P39" i="1"/>
  <c r="Y74" i="1"/>
  <c r="Y76" i="1"/>
  <c r="Y82" i="1"/>
  <c r="W83" i="1"/>
  <c r="K80" i="1"/>
  <c r="K83" i="1" s="1"/>
  <c r="J80" i="1"/>
  <c r="I80" i="1"/>
  <c r="H80" i="1"/>
  <c r="H83" i="1" s="1"/>
  <c r="AA17" i="1"/>
  <c r="Z17" i="1"/>
  <c r="W10" i="1"/>
  <c r="W5" i="1"/>
  <c r="L83" i="1"/>
  <c r="I83" i="1"/>
  <c r="H63" i="1"/>
  <c r="J76" i="1"/>
  <c r="W76" i="1"/>
  <c r="J58" i="1"/>
  <c r="L52" i="1"/>
  <c r="J52" i="1"/>
  <c r="L51" i="1"/>
  <c r="J51" i="1"/>
  <c r="L50" i="1"/>
  <c r="J50" i="1"/>
  <c r="L49" i="1"/>
  <c r="J49" i="1"/>
  <c r="L48" i="1"/>
  <c r="J48" i="1"/>
  <c r="Y83" i="1" l="1"/>
  <c r="Z28" i="1"/>
  <c r="X28" i="1"/>
  <c r="Z23" i="1"/>
  <c r="X23" i="1"/>
  <c r="W23" i="1"/>
  <c r="V23" i="1"/>
  <c r="T23" i="1"/>
  <c r="AA23" i="1" l="1"/>
  <c r="Y23" i="1"/>
  <c r="P21" i="1"/>
  <c r="N21" i="1"/>
  <c r="O21" i="1" s="1"/>
  <c r="M21" i="1"/>
  <c r="Q20" i="1"/>
  <c r="O20" i="1"/>
  <c r="Q19" i="1"/>
  <c r="O19" i="1"/>
  <c r="Q18" i="1"/>
  <c r="O18" i="1"/>
  <c r="Q17" i="1"/>
  <c r="N16" i="1"/>
  <c r="Q16" i="1" s="1"/>
  <c r="Q15" i="1"/>
  <c r="O15" i="1"/>
  <c r="Q14" i="1"/>
  <c r="O14" i="1"/>
  <c r="Q13" i="1"/>
  <c r="O13" i="1"/>
  <c r="Q12" i="1"/>
  <c r="O12" i="1"/>
  <c r="T12" i="1"/>
  <c r="T13" i="1"/>
  <c r="T14" i="1"/>
  <c r="T15" i="1"/>
  <c r="T16" i="1"/>
  <c r="T18" i="1"/>
  <c r="T19" i="1"/>
  <c r="T20" i="1"/>
  <c r="R21" i="1"/>
  <c r="S21" i="1"/>
  <c r="T21" i="1"/>
  <c r="Q21" i="1" l="1"/>
  <c r="O16" i="1"/>
  <c r="AA28" i="1" l="1"/>
  <c r="T26" i="1"/>
  <c r="T25" i="1"/>
  <c r="T28" i="1"/>
  <c r="L42" i="1" l="1"/>
  <c r="L34" i="1"/>
  <c r="L31" i="1"/>
  <c r="L33" i="1"/>
  <c r="H10" i="1"/>
  <c r="J82" i="1"/>
  <c r="J81" i="1"/>
  <c r="J79" i="1"/>
  <c r="J78" i="1"/>
  <c r="J77" i="1"/>
  <c r="J75" i="1"/>
  <c r="J74" i="1"/>
  <c r="J73" i="1"/>
  <c r="J68" i="1"/>
  <c r="J70" i="1"/>
  <c r="J69" i="1"/>
  <c r="J66" i="1"/>
  <c r="J65" i="1"/>
  <c r="I63" i="1"/>
  <c r="J62" i="1"/>
  <c r="J61" i="1"/>
  <c r="J60" i="1"/>
  <c r="J59" i="1"/>
  <c r="J56" i="1"/>
  <c r="J55" i="1"/>
  <c r="J42" i="1"/>
  <c r="J31" i="1"/>
  <c r="W42" i="1" l="1"/>
  <c r="W43" i="1"/>
  <c r="W44" i="1"/>
  <c r="W45" i="1"/>
  <c r="W48" i="1"/>
  <c r="W49" i="1"/>
  <c r="W50" i="1"/>
  <c r="W51" i="1"/>
  <c r="W52" i="1"/>
  <c r="W53" i="1"/>
  <c r="W62" i="1" l="1"/>
  <c r="W89" i="1"/>
  <c r="W88" i="1"/>
  <c r="W26" i="1"/>
  <c r="W82" i="1"/>
  <c r="W81" i="1"/>
  <c r="W74" i="1"/>
  <c r="W75" i="1"/>
  <c r="W77" i="1"/>
  <c r="W78" i="1"/>
  <c r="W79" i="1"/>
  <c r="W73" i="1"/>
  <c r="W68" i="1"/>
  <c r="W69" i="1"/>
  <c r="W70" i="1"/>
  <c r="W71" i="1"/>
  <c r="W65" i="1"/>
  <c r="W66" i="1"/>
  <c r="W64" i="1"/>
  <c r="W56" i="1"/>
  <c r="W58" i="1"/>
  <c r="W59" i="1"/>
  <c r="W60" i="1"/>
  <c r="W61" i="1"/>
  <c r="W55" i="1"/>
  <c r="W34" i="1"/>
  <c r="W35" i="1"/>
  <c r="W33" i="1"/>
  <c r="W32" i="1"/>
  <c r="W31" i="1"/>
  <c r="W28" i="1"/>
  <c r="W25" i="1"/>
  <c r="W24" i="1"/>
  <c r="W20" i="1"/>
  <c r="M36" i="1"/>
  <c r="O73" i="1"/>
  <c r="W27" i="1" l="1"/>
  <c r="W80" i="1"/>
  <c r="W63" i="1"/>
  <c r="W72" i="1"/>
  <c r="W29" i="1"/>
  <c r="J88" i="1"/>
  <c r="J5" i="1"/>
  <c r="J37" i="1"/>
  <c r="W7" i="1" l="1"/>
  <c r="W6" i="1"/>
  <c r="T82" i="1" l="1"/>
  <c r="V82" i="1"/>
  <c r="T76" i="1"/>
  <c r="V76" i="1"/>
  <c r="V74" i="1"/>
  <c r="V67" i="1"/>
  <c r="V57" i="1"/>
  <c r="S36" i="1"/>
  <c r="T74" i="1" l="1"/>
  <c r="Q74" i="1"/>
  <c r="Z74" i="1"/>
  <c r="O82" i="1"/>
  <c r="Q82" i="1"/>
  <c r="O74" i="1"/>
  <c r="X74" i="1"/>
  <c r="O76" i="1"/>
  <c r="AA74" i="1" l="1"/>
  <c r="L74" i="1"/>
  <c r="L82" i="1"/>
  <c r="X82" i="1"/>
  <c r="Z82" i="1"/>
  <c r="K46" i="1"/>
  <c r="I46" i="1"/>
  <c r="J46" i="1"/>
  <c r="L37" i="1"/>
  <c r="J89" i="1"/>
  <c r="J54" i="1" l="1"/>
  <c r="W54" i="1"/>
  <c r="AA82" i="1"/>
  <c r="H90" i="1"/>
  <c r="H91" i="1" s="1"/>
  <c r="H72" i="1"/>
  <c r="J63" i="1"/>
  <c r="H46" i="1"/>
  <c r="H36" i="1"/>
  <c r="H27" i="1"/>
  <c r="H29" i="1" s="1"/>
  <c r="H21" i="1"/>
  <c r="H39" i="1" l="1"/>
  <c r="H40" i="1" s="1"/>
  <c r="H84" i="1" l="1"/>
  <c r="H85" i="1" s="1"/>
  <c r="H92" i="1" l="1"/>
  <c r="N90" i="1" l="1"/>
  <c r="N91" i="1" s="1"/>
  <c r="M90" i="1"/>
  <c r="M91" i="1" s="1"/>
  <c r="I90" i="1"/>
  <c r="J90" i="1" s="1"/>
  <c r="L81" i="1"/>
  <c r="O91" i="1" l="1"/>
  <c r="K36" i="1" l="1"/>
  <c r="K27" i="1"/>
  <c r="K29" i="1" s="1"/>
  <c r="K21" i="1"/>
  <c r="K10" i="1"/>
  <c r="P10" i="1"/>
  <c r="I27" i="1"/>
  <c r="I10" i="1"/>
  <c r="I21" i="1"/>
  <c r="I29" i="1" l="1"/>
  <c r="J10" i="1"/>
  <c r="K40" i="1"/>
  <c r="J21" i="1"/>
  <c r="J27" i="1"/>
  <c r="J29" i="1" s="1"/>
  <c r="Z89" i="1" l="1"/>
  <c r="Z88" i="1"/>
  <c r="Z81" i="1"/>
  <c r="Z79" i="1"/>
  <c r="Z78" i="1"/>
  <c r="Z77" i="1"/>
  <c r="Z75" i="1"/>
  <c r="Z73" i="1"/>
  <c r="Z71" i="1"/>
  <c r="Z70" i="1"/>
  <c r="Z69" i="1"/>
  <c r="Z68" i="1"/>
  <c r="Z66" i="1"/>
  <c r="Z65" i="1"/>
  <c r="Z64" i="1"/>
  <c r="Z62" i="1"/>
  <c r="Z61" i="1"/>
  <c r="Z60" i="1"/>
  <c r="Z59" i="1"/>
  <c r="Z58" i="1"/>
  <c r="Z56" i="1"/>
  <c r="Z55" i="1"/>
  <c r="Z54" i="1"/>
  <c r="Z53" i="1"/>
  <c r="Z52" i="1"/>
  <c r="Z51" i="1"/>
  <c r="Z50" i="1"/>
  <c r="Z49" i="1"/>
  <c r="Z48" i="1"/>
  <c r="Z45" i="1"/>
  <c r="Z42" i="1"/>
  <c r="Z35" i="1"/>
  <c r="Z34" i="1"/>
  <c r="Z33" i="1"/>
  <c r="Z32" i="1"/>
  <c r="Z31" i="1"/>
  <c r="Z26" i="1"/>
  <c r="Z25" i="1"/>
  <c r="Z24" i="1"/>
  <c r="Z20" i="1"/>
  <c r="Z19" i="1"/>
  <c r="Z18" i="1"/>
  <c r="Z16" i="1"/>
  <c r="Z15" i="1"/>
  <c r="Z14" i="1"/>
  <c r="Z13" i="1"/>
  <c r="Z12" i="1"/>
  <c r="Z7" i="1"/>
  <c r="Z8" i="1"/>
  <c r="Z9" i="1"/>
  <c r="Z6" i="1"/>
  <c r="S10" i="1"/>
  <c r="R10" i="1"/>
  <c r="R36" i="1"/>
  <c r="S90" i="1"/>
  <c r="S91" i="1" s="1"/>
  <c r="R90" i="1"/>
  <c r="R91" i="1" s="1"/>
  <c r="R80" i="1"/>
  <c r="T80" i="1" s="1"/>
  <c r="S72" i="1"/>
  <c r="R72" i="1"/>
  <c r="R63" i="1"/>
  <c r="S46" i="1"/>
  <c r="R46" i="1"/>
  <c r="S27" i="1"/>
  <c r="S29" i="1" s="1"/>
  <c r="R27" i="1"/>
  <c r="T89" i="1"/>
  <c r="T88" i="1"/>
  <c r="T81" i="1"/>
  <c r="T79" i="1"/>
  <c r="T78" i="1"/>
  <c r="T77" i="1"/>
  <c r="T75" i="1"/>
  <c r="T73" i="1"/>
  <c r="T71" i="1"/>
  <c r="T70" i="1"/>
  <c r="T69" i="1"/>
  <c r="T68" i="1"/>
  <c r="T66" i="1"/>
  <c r="T65" i="1"/>
  <c r="T64" i="1"/>
  <c r="T62" i="1"/>
  <c r="T61" i="1"/>
  <c r="T60" i="1"/>
  <c r="T59" i="1"/>
  <c r="T58" i="1"/>
  <c r="T56" i="1"/>
  <c r="T55" i="1"/>
  <c r="T54" i="1"/>
  <c r="T53" i="1"/>
  <c r="T52" i="1"/>
  <c r="T51" i="1"/>
  <c r="T50" i="1"/>
  <c r="T49" i="1"/>
  <c r="T48" i="1"/>
  <c r="T45" i="1"/>
  <c r="T44" i="1"/>
  <c r="T42" i="1"/>
  <c r="T35" i="1"/>
  <c r="T34" i="1"/>
  <c r="T33" i="1"/>
  <c r="T32" i="1"/>
  <c r="T31" i="1"/>
  <c r="T24" i="1"/>
  <c r="T9" i="1"/>
  <c r="T8" i="1"/>
  <c r="T7" i="1"/>
  <c r="T6" i="1"/>
  <c r="O6" i="1"/>
  <c r="O44" i="1"/>
  <c r="O89" i="1"/>
  <c r="O88" i="1"/>
  <c r="O81" i="1"/>
  <c r="O79" i="1"/>
  <c r="O78" i="1"/>
  <c r="O77" i="1"/>
  <c r="O75" i="1"/>
  <c r="O71" i="1"/>
  <c r="O70" i="1"/>
  <c r="O69" i="1"/>
  <c r="O68" i="1"/>
  <c r="O66" i="1"/>
  <c r="O65" i="1"/>
  <c r="O64" i="1"/>
  <c r="O62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5" i="1"/>
  <c r="O42" i="1"/>
  <c r="O35" i="1"/>
  <c r="O34" i="1"/>
  <c r="O33" i="1"/>
  <c r="O32" i="1"/>
  <c r="O31" i="1"/>
  <c r="O28" i="1"/>
  <c r="O26" i="1"/>
  <c r="O25" i="1"/>
  <c r="O24" i="1"/>
  <c r="O9" i="1"/>
  <c r="O8" i="1"/>
  <c r="O7" i="1"/>
  <c r="M72" i="1"/>
  <c r="N72" i="1"/>
  <c r="N83" i="1" s="1"/>
  <c r="N63" i="1"/>
  <c r="N46" i="1"/>
  <c r="N36" i="1"/>
  <c r="N10" i="1"/>
  <c r="N27" i="1"/>
  <c r="N29" i="1" l="1"/>
  <c r="X27" i="1"/>
  <c r="N84" i="1"/>
  <c r="N39" i="1"/>
  <c r="N40" i="1" s="1"/>
  <c r="R29" i="1"/>
  <c r="R39" i="1" s="1"/>
  <c r="R40" i="1" s="1"/>
  <c r="T27" i="1"/>
  <c r="T29" i="1" s="1"/>
  <c r="S39" i="1"/>
  <c r="S40" i="1" s="1"/>
  <c r="O90" i="1"/>
  <c r="S83" i="1"/>
  <c r="S84" i="1" s="1"/>
  <c r="T46" i="1"/>
  <c r="R83" i="1"/>
  <c r="R84" i="1" s="1"/>
  <c r="T36" i="1"/>
  <c r="O72" i="1"/>
  <c r="T63" i="1"/>
  <c r="T72" i="1"/>
  <c r="T10" i="1"/>
  <c r="T91" i="1"/>
  <c r="T90" i="1"/>
  <c r="X6" i="1"/>
  <c r="T40" i="1" l="1"/>
  <c r="T39" i="1"/>
  <c r="N85" i="1"/>
  <c r="S85" i="1"/>
  <c r="S92" i="1" s="1"/>
  <c r="T84" i="1"/>
  <c r="T83" i="1"/>
  <c r="N92" i="1" l="1"/>
  <c r="X12" i="1"/>
  <c r="AA12" i="1" s="1"/>
  <c r="X13" i="1"/>
  <c r="AA13" i="1" s="1"/>
  <c r="X14" i="1"/>
  <c r="AA14" i="1" s="1"/>
  <c r="X15" i="1"/>
  <c r="AA15" i="1" s="1"/>
  <c r="X16" i="1"/>
  <c r="AA16" i="1" s="1"/>
  <c r="X18" i="1"/>
  <c r="AA18" i="1" s="1"/>
  <c r="X19" i="1"/>
  <c r="AA19" i="1" s="1"/>
  <c r="X20" i="1"/>
  <c r="AA20" i="1" s="1"/>
  <c r="X21" i="1"/>
  <c r="X24" i="1"/>
  <c r="Y24" i="1" s="1"/>
  <c r="X25" i="1"/>
  <c r="X26" i="1"/>
  <c r="Y26" i="1" s="1"/>
  <c r="Y28" i="1"/>
  <c r="X31" i="1"/>
  <c r="Y31" i="1" s="1"/>
  <c r="X32" i="1"/>
  <c r="X33" i="1"/>
  <c r="X34" i="1"/>
  <c r="Y34" i="1" s="1"/>
  <c r="X35" i="1"/>
  <c r="X42" i="1"/>
  <c r="X44" i="1"/>
  <c r="Y44" i="1" s="1"/>
  <c r="X45" i="1"/>
  <c r="X46" i="1"/>
  <c r="X48" i="1"/>
  <c r="Y48" i="1" s="1"/>
  <c r="X49" i="1"/>
  <c r="Y49" i="1" s="1"/>
  <c r="X50" i="1"/>
  <c r="X51" i="1"/>
  <c r="Y51" i="1" s="1"/>
  <c r="X52" i="1"/>
  <c r="Y52" i="1" s="1"/>
  <c r="X53" i="1"/>
  <c r="X54" i="1"/>
  <c r="X55" i="1"/>
  <c r="Y55" i="1" s="1"/>
  <c r="X56" i="1"/>
  <c r="X58" i="1"/>
  <c r="X59" i="1"/>
  <c r="Y59" i="1" s="1"/>
  <c r="X60" i="1"/>
  <c r="X61" i="1"/>
  <c r="X62" i="1"/>
  <c r="X64" i="1"/>
  <c r="X65" i="1"/>
  <c r="Y65" i="1" s="1"/>
  <c r="X66" i="1"/>
  <c r="X68" i="1"/>
  <c r="X69" i="1"/>
  <c r="Y69" i="1" s="1"/>
  <c r="X70" i="1"/>
  <c r="X71" i="1"/>
  <c r="Y71" i="1" s="1"/>
  <c r="X73" i="1"/>
  <c r="X75" i="1"/>
  <c r="Y75" i="1" s="1"/>
  <c r="X77" i="1"/>
  <c r="X78" i="1"/>
  <c r="X79" i="1"/>
  <c r="Y79" i="1" s="1"/>
  <c r="X81" i="1"/>
  <c r="Y81" i="1" s="1"/>
  <c r="X88" i="1"/>
  <c r="Y88" i="1" s="1"/>
  <c r="X89" i="1"/>
  <c r="Y89" i="1" s="1"/>
  <c r="X90" i="1"/>
  <c r="X7" i="1"/>
  <c r="AA7" i="1" s="1"/>
  <c r="X8" i="1"/>
  <c r="X9" i="1"/>
  <c r="AA9" i="1" s="1"/>
  <c r="AA6" i="1"/>
  <c r="W90" i="1"/>
  <c r="W91" i="1" s="1"/>
  <c r="M80" i="1"/>
  <c r="M63" i="1"/>
  <c r="O63" i="1" s="1"/>
  <c r="M46" i="1"/>
  <c r="M27" i="1"/>
  <c r="M29" i="1" s="1"/>
  <c r="W19" i="1"/>
  <c r="W18" i="1"/>
  <c r="W16" i="1"/>
  <c r="Y16" i="1" s="1"/>
  <c r="W15" i="1"/>
  <c r="W14" i="1"/>
  <c r="W13" i="1"/>
  <c r="W12" i="1"/>
  <c r="Q6" i="1"/>
  <c r="Q7" i="1"/>
  <c r="Q8" i="1"/>
  <c r="Q9" i="1"/>
  <c r="M10" i="1"/>
  <c r="W8" i="1"/>
  <c r="W9" i="1"/>
  <c r="O46" i="1" l="1"/>
  <c r="W46" i="1"/>
  <c r="W84" i="1" s="1"/>
  <c r="M83" i="1"/>
  <c r="O83" i="1" s="1"/>
  <c r="Y12" i="1"/>
  <c r="W21" i="1"/>
  <c r="M39" i="1"/>
  <c r="M40" i="1" s="1"/>
  <c r="W40" i="1" s="1"/>
  <c r="O80" i="1"/>
  <c r="AA34" i="1"/>
  <c r="X29" i="1"/>
  <c r="Q10" i="1"/>
  <c r="AA31" i="1"/>
  <c r="AA8" i="1"/>
  <c r="AA10" i="1" s="1"/>
  <c r="AA52" i="1"/>
  <c r="AA65" i="1"/>
  <c r="AA81" i="1"/>
  <c r="AA88" i="1"/>
  <c r="Y14" i="1"/>
  <c r="Y19" i="1"/>
  <c r="Y15" i="1"/>
  <c r="Y20" i="1"/>
  <c r="AA48" i="1"/>
  <c r="AA55" i="1"/>
  <c r="AA71" i="1"/>
  <c r="AA89" i="1"/>
  <c r="Y9" i="1"/>
  <c r="AA51" i="1"/>
  <c r="AA59" i="1"/>
  <c r="AA79" i="1"/>
  <c r="Y90" i="1"/>
  <c r="Y6" i="1"/>
  <c r="AA77" i="1"/>
  <c r="Y77" i="1"/>
  <c r="AA64" i="1"/>
  <c r="Y64" i="1"/>
  <c r="AA35" i="1"/>
  <c r="Y35" i="1"/>
  <c r="AA49" i="1"/>
  <c r="AA69" i="1"/>
  <c r="Y13" i="1"/>
  <c r="AA73" i="1"/>
  <c r="Y73" i="1"/>
  <c r="AA68" i="1"/>
  <c r="Y68" i="1"/>
  <c r="AA60" i="1"/>
  <c r="Y60" i="1"/>
  <c r="AA53" i="1"/>
  <c r="Y53" i="1"/>
  <c r="AA42" i="1"/>
  <c r="Y42" i="1"/>
  <c r="AA66" i="1"/>
  <c r="Y66" i="1"/>
  <c r="AA62" i="1"/>
  <c r="Y62" i="1"/>
  <c r="AA58" i="1"/>
  <c r="Y58" i="1"/>
  <c r="AA54" i="1"/>
  <c r="Y54" i="1"/>
  <c r="AA33" i="1"/>
  <c r="Y33" i="1"/>
  <c r="AA56" i="1"/>
  <c r="Y56" i="1"/>
  <c r="AA32" i="1"/>
  <c r="Y32" i="1"/>
  <c r="Y8" i="1"/>
  <c r="Y18" i="1"/>
  <c r="AA75" i="1"/>
  <c r="Y7" i="1"/>
  <c r="Y21" i="1"/>
  <c r="AA78" i="1"/>
  <c r="Y78" i="1"/>
  <c r="AA70" i="1"/>
  <c r="Y70" i="1"/>
  <c r="AA61" i="1"/>
  <c r="Y61" i="1"/>
  <c r="AA50" i="1"/>
  <c r="Y50" i="1"/>
  <c r="Y46" i="1"/>
  <c r="Y27" i="1"/>
  <c r="Y29" i="1" s="1"/>
  <c r="AA45" i="1"/>
  <c r="Y45" i="1"/>
  <c r="AA26" i="1"/>
  <c r="AA25" i="1"/>
  <c r="Y25" i="1"/>
  <c r="AA24" i="1"/>
  <c r="W92" i="1" l="1"/>
  <c r="M84" i="1"/>
  <c r="O84" i="1" s="1"/>
  <c r="O40" i="1"/>
  <c r="AA90" i="1"/>
  <c r="AA91" i="1" s="1"/>
  <c r="AA72" i="1"/>
  <c r="AA80" i="1"/>
  <c r="AA63" i="1"/>
  <c r="P36" i="1"/>
  <c r="L16" i="1"/>
  <c r="L18" i="1"/>
  <c r="L19" i="1"/>
  <c r="V16" i="1"/>
  <c r="V18" i="1"/>
  <c r="V19" i="1"/>
  <c r="O27" i="1"/>
  <c r="O29" i="1" s="1"/>
  <c r="X10" i="1"/>
  <c r="U90" i="1"/>
  <c r="U91" i="1" s="1"/>
  <c r="V89" i="1"/>
  <c r="V88" i="1"/>
  <c r="V81" i="1"/>
  <c r="U80" i="1"/>
  <c r="V79" i="1"/>
  <c r="V78" i="1"/>
  <c r="V77" i="1"/>
  <c r="V75" i="1"/>
  <c r="V73" i="1"/>
  <c r="U72" i="1"/>
  <c r="V71" i="1"/>
  <c r="V70" i="1"/>
  <c r="V69" i="1"/>
  <c r="V68" i="1"/>
  <c r="V66" i="1"/>
  <c r="V65" i="1"/>
  <c r="V64" i="1"/>
  <c r="V62" i="1"/>
  <c r="V61" i="1"/>
  <c r="V60" i="1"/>
  <c r="V59" i="1"/>
  <c r="V58" i="1"/>
  <c r="V56" i="1"/>
  <c r="V55" i="1"/>
  <c r="V54" i="1"/>
  <c r="V53" i="1"/>
  <c r="V52" i="1"/>
  <c r="V51" i="1"/>
  <c r="V50" i="1"/>
  <c r="V49" i="1"/>
  <c r="V48" i="1"/>
  <c r="U46" i="1"/>
  <c r="V45" i="1"/>
  <c r="V44" i="1"/>
  <c r="V42" i="1"/>
  <c r="U36" i="1"/>
  <c r="V36" i="1" s="1"/>
  <c r="V35" i="1"/>
  <c r="V34" i="1"/>
  <c r="V33" i="1"/>
  <c r="V32" i="1"/>
  <c r="V31" i="1"/>
  <c r="V28" i="1"/>
  <c r="U27" i="1"/>
  <c r="V26" i="1"/>
  <c r="V25" i="1"/>
  <c r="V24" i="1"/>
  <c r="U21" i="1"/>
  <c r="V21" i="1" s="1"/>
  <c r="V20" i="1"/>
  <c r="V15" i="1"/>
  <c r="V14" i="1"/>
  <c r="V13" i="1"/>
  <c r="V12" i="1"/>
  <c r="U10" i="1"/>
  <c r="V9" i="1"/>
  <c r="V8" i="1"/>
  <c r="V7" i="1"/>
  <c r="V6" i="1"/>
  <c r="Q89" i="1"/>
  <c r="Q88" i="1"/>
  <c r="Q81" i="1"/>
  <c r="Q79" i="1"/>
  <c r="Q78" i="1"/>
  <c r="Q77" i="1"/>
  <c r="Q75" i="1"/>
  <c r="Q73" i="1"/>
  <c r="Q71" i="1"/>
  <c r="Q70" i="1"/>
  <c r="Q69" i="1"/>
  <c r="Q68" i="1"/>
  <c r="Q66" i="1"/>
  <c r="Q65" i="1"/>
  <c r="Q64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5" i="1"/>
  <c r="Q44" i="1"/>
  <c r="Q42" i="1"/>
  <c r="Q35" i="1"/>
  <c r="Q34" i="1"/>
  <c r="Q33" i="1"/>
  <c r="Q32" i="1"/>
  <c r="Q31" i="1"/>
  <c r="Q28" i="1"/>
  <c r="Q26" i="1"/>
  <c r="Q25" i="1"/>
  <c r="Y10" i="1" l="1"/>
  <c r="V27" i="1"/>
  <c r="V29" i="1" s="1"/>
  <c r="U29" i="1"/>
  <c r="U39" i="1" s="1"/>
  <c r="U83" i="1"/>
  <c r="U84" i="1" s="1"/>
  <c r="M85" i="1"/>
  <c r="M92" i="1" s="1"/>
  <c r="O92" i="1" s="1"/>
  <c r="R85" i="1"/>
  <c r="T85" i="1" s="1"/>
  <c r="V63" i="1"/>
  <c r="Q46" i="1"/>
  <c r="V72" i="1"/>
  <c r="V90" i="1"/>
  <c r="V91" i="1" s="1"/>
  <c r="V10" i="1"/>
  <c r="V80" i="1"/>
  <c r="Q63" i="1"/>
  <c r="Q72" i="1"/>
  <c r="Q90" i="1"/>
  <c r="Q91" i="1" s="1"/>
  <c r="Q80" i="1"/>
  <c r="O85" i="1" l="1"/>
  <c r="V39" i="1"/>
  <c r="V83" i="1"/>
  <c r="Q83" i="1"/>
  <c r="Q84" i="1" s="1"/>
  <c r="U40" i="1"/>
  <c r="R92" i="1"/>
  <c r="T92" i="1" s="1"/>
  <c r="U85" i="1" l="1"/>
  <c r="U92" i="1" s="1"/>
  <c r="V40" i="1"/>
  <c r="V85" i="1" s="1"/>
  <c r="V92" i="1" s="1"/>
  <c r="K72" i="1" l="1"/>
  <c r="L89" i="1" l="1"/>
  <c r="L88" i="1"/>
  <c r="L87" i="1"/>
  <c r="L86" i="1"/>
  <c r="L79" i="1"/>
  <c r="L78" i="1"/>
  <c r="L77" i="1"/>
  <c r="L76" i="1"/>
  <c r="L75" i="1"/>
  <c r="L73" i="1"/>
  <c r="L71" i="1"/>
  <c r="L70" i="1"/>
  <c r="L69" i="1"/>
  <c r="L68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47" i="1"/>
  <c r="L45" i="1"/>
  <c r="L44" i="1"/>
  <c r="L43" i="1"/>
  <c r="L41" i="1"/>
  <c r="L38" i="1"/>
  <c r="L35" i="1"/>
  <c r="L32" i="1"/>
  <c r="L30" i="1"/>
  <c r="L28" i="1"/>
  <c r="L27" i="1"/>
  <c r="L26" i="1"/>
  <c r="L25" i="1"/>
  <c r="L24" i="1"/>
  <c r="L23" i="1"/>
  <c r="L22" i="1"/>
  <c r="L21" i="1"/>
  <c r="L20" i="1"/>
  <c r="L15" i="1"/>
  <c r="L14" i="1"/>
  <c r="L13" i="1"/>
  <c r="L12" i="1"/>
  <c r="L11" i="1"/>
  <c r="L6" i="1"/>
  <c r="L7" i="1"/>
  <c r="L8" i="1"/>
  <c r="L9" i="1"/>
  <c r="K90" i="1"/>
  <c r="K63" i="1"/>
  <c r="L29" i="1" l="1"/>
  <c r="L10" i="1"/>
  <c r="K91" i="1"/>
  <c r="L46" i="1"/>
  <c r="L90" i="1"/>
  <c r="L91" i="1" s="1"/>
  <c r="L63" i="1"/>
  <c r="L80" i="1"/>
  <c r="L72" i="1"/>
  <c r="L84" i="1" l="1"/>
  <c r="K84" i="1"/>
  <c r="K85" i="1" s="1"/>
  <c r="I91" i="1"/>
  <c r="X91" i="1" s="1"/>
  <c r="Y91" i="1" s="1"/>
  <c r="I72" i="1"/>
  <c r="J64" i="1"/>
  <c r="X63" i="1"/>
  <c r="Y63" i="1" s="1"/>
  <c r="I36" i="1"/>
  <c r="J34" i="1"/>
  <c r="J33" i="1"/>
  <c r="P90" i="1"/>
  <c r="P80" i="1"/>
  <c r="Z80" i="1" s="1"/>
  <c r="P72" i="1"/>
  <c r="Z72" i="1" s="1"/>
  <c r="P63" i="1"/>
  <c r="Z63" i="1" s="1"/>
  <c r="P46" i="1"/>
  <c r="P27" i="1"/>
  <c r="Z21" i="1"/>
  <c r="AA21" i="1" s="1"/>
  <c r="Z10" i="1"/>
  <c r="J72" i="1" l="1"/>
  <c r="J36" i="1"/>
  <c r="J39" i="1" s="1"/>
  <c r="L36" i="1"/>
  <c r="I39" i="1"/>
  <c r="I40" i="1" s="1"/>
  <c r="X80" i="1"/>
  <c r="Z27" i="1"/>
  <c r="AA27" i="1" s="1"/>
  <c r="P29" i="1"/>
  <c r="P83" i="1"/>
  <c r="Z83" i="1" s="1"/>
  <c r="Z46" i="1"/>
  <c r="J91" i="1"/>
  <c r="P91" i="1"/>
  <c r="Z91" i="1" s="1"/>
  <c r="Z90" i="1"/>
  <c r="K92" i="1"/>
  <c r="X72" i="1"/>
  <c r="Y72" i="1" s="1"/>
  <c r="Q36" i="1"/>
  <c r="Q27" i="1"/>
  <c r="Q29" i="1" s="1"/>
  <c r="O36" i="1"/>
  <c r="O10" i="1"/>
  <c r="Y80" i="1" l="1"/>
  <c r="Y84" i="1" s="1"/>
  <c r="X83" i="1"/>
  <c r="X84" i="1" s="1"/>
  <c r="I84" i="1"/>
  <c r="J84" i="1" s="1"/>
  <c r="L40" i="1"/>
  <c r="L85" i="1" s="1"/>
  <c r="L92" i="1" s="1"/>
  <c r="J40" i="1"/>
  <c r="O39" i="1"/>
  <c r="Q39" i="1"/>
  <c r="AA29" i="1"/>
  <c r="Z29" i="1"/>
  <c r="P40" i="1"/>
  <c r="P84" i="1"/>
  <c r="Z84" i="1" s="1"/>
  <c r="I85" i="1"/>
  <c r="X40" i="1"/>
  <c r="AA36" i="1"/>
  <c r="I92" i="1" l="1"/>
  <c r="J85" i="1"/>
  <c r="J92" i="1" s="1"/>
  <c r="Q40" i="1"/>
  <c r="Q85" i="1" s="1"/>
  <c r="P85" i="1"/>
  <c r="Y40" i="1"/>
  <c r="Z40" i="1"/>
  <c r="AA40" i="1" s="1"/>
  <c r="Q92" i="1" l="1"/>
  <c r="AA92" i="1"/>
  <c r="X92" i="1"/>
  <c r="Y92" i="1" l="1"/>
  <c r="P92" i="1"/>
  <c r="Z92" i="1" s="1"/>
</calcChain>
</file>

<file path=xl/sharedStrings.xml><?xml version="1.0" encoding="utf-8"?>
<sst xmlns="http://schemas.openxmlformats.org/spreadsheetml/2006/main" count="457" uniqueCount="100">
  <si>
    <t>Admin</t>
  </si>
  <si>
    <t>Marketing &amp; Membership</t>
  </si>
  <si>
    <t>Education</t>
  </si>
  <si>
    <t>Total</t>
  </si>
  <si>
    <t>Ordinary Income/Expense</t>
  </si>
  <si>
    <t>Income</t>
  </si>
  <si>
    <t>2185 · Bad Debt Expense</t>
  </si>
  <si>
    <t>2200 · Investment Income</t>
  </si>
  <si>
    <t>2202 · Dividend Income</t>
  </si>
  <si>
    <t>2203 · Unrealized Gain (Loss)</t>
  </si>
  <si>
    <t>2204 · Interest Income</t>
  </si>
  <si>
    <t>Total 2200 · Investment Income</t>
  </si>
  <si>
    <t>4000 · Membership Dues</t>
  </si>
  <si>
    <t>4001 · Tier 1 Dues</t>
  </si>
  <si>
    <t>4002 · Tier 2 Dues</t>
  </si>
  <si>
    <t>4003 · Tier 3 Dues</t>
  </si>
  <si>
    <t>4004 · Tier 4 Dues</t>
  </si>
  <si>
    <t>4006 · Business Partner Dues</t>
  </si>
  <si>
    <t>4011 · Tier 5 Dues</t>
  </si>
  <si>
    <t>4012 · Tier 6 Dues</t>
  </si>
  <si>
    <t>4013 · Tier 7 Dues</t>
  </si>
  <si>
    <t>Total 4000 · Membership Dues</t>
  </si>
  <si>
    <t>4100 · Event Income</t>
  </si>
  <si>
    <t>4110 · Annual Meeting</t>
  </si>
  <si>
    <t>4113 - Foundation Fundraiser</t>
  </si>
  <si>
    <t>4111 · Conference Registrations</t>
  </si>
  <si>
    <t>4112 · Exhibitor Registration</t>
  </si>
  <si>
    <t>Total 4110 · Annual Meeting</t>
  </si>
  <si>
    <t>4130 · Education Seminars/Webinars</t>
  </si>
  <si>
    <t>Total 4100 · Event Income</t>
  </si>
  <si>
    <t>4200 · Non-Dues Revenue</t>
  </si>
  <si>
    <t>4202 · Merchandise Sales</t>
  </si>
  <si>
    <t>4203 · Revenue Share</t>
  </si>
  <si>
    <t>4205 · Career Center</t>
  </si>
  <si>
    <t>4206 · CC Convenience Fee</t>
  </si>
  <si>
    <t>4207 · Sponsorships</t>
  </si>
  <si>
    <t>Total 4200 · Non-Dues Revenue</t>
  </si>
  <si>
    <t>4500 · Workforce Financial Assist Rev</t>
  </si>
  <si>
    <t>Total Income</t>
  </si>
  <si>
    <t>Gross Profit</t>
  </si>
  <si>
    <t>Expense</t>
  </si>
  <si>
    <t>7000 · Other (Misc) Expenses</t>
  </si>
  <si>
    <t>7200 · Event Expenses</t>
  </si>
  <si>
    <t>7210 · Annual Meeting Expenses</t>
  </si>
  <si>
    <t>7230 · Education Seminars/Webinars</t>
  </si>
  <si>
    <t>Total 7200 · Event Expenses</t>
  </si>
  <si>
    <t>7300 · Operations Expenses</t>
  </si>
  <si>
    <t>7301 · Communications</t>
  </si>
  <si>
    <t>7302 · Office Lease</t>
  </si>
  <si>
    <t>7303 · Insurance</t>
  </si>
  <si>
    <t>7304 · Bank &amp; Credit Card Charges</t>
  </si>
  <si>
    <t>7305 · Equipment Repairs/Maintenance</t>
  </si>
  <si>
    <t>7306 · Web Based Training (RCTC)</t>
  </si>
  <si>
    <t>7307 · Conference Reg / Staff Training</t>
  </si>
  <si>
    <t>7308 · Office Equipment &amp; Furniture</t>
  </si>
  <si>
    <t>7309 · Office Supplies</t>
  </si>
  <si>
    <t>7310 · Professional Services</t>
  </si>
  <si>
    <t>7312 · Nurse Consulting Fees</t>
  </si>
  <si>
    <t>7313 · Government Affairs Contract</t>
  </si>
  <si>
    <t>7314 · Legal Fees</t>
  </si>
  <si>
    <t>7315 · Outside Accounting</t>
  </si>
  <si>
    <t>7316 · Contract - Misc</t>
  </si>
  <si>
    <t>Total 7310 · Professional Services</t>
  </si>
  <si>
    <t>7317 · Printing</t>
  </si>
  <si>
    <t>7318 · Meetings/Retreats</t>
  </si>
  <si>
    <t>7319 · Employee Benefits</t>
  </si>
  <si>
    <t>7320 · Payroll Expenses</t>
  </si>
  <si>
    <t>7322 · Payroll Services</t>
  </si>
  <si>
    <t>7323 · Employer Taxes</t>
  </si>
  <si>
    <t>7324 · Employee Salary</t>
  </si>
  <si>
    <t>7320 · Payroll Expenses - Other</t>
  </si>
  <si>
    <t>Total 7320 · Payroll Expenses</t>
  </si>
  <si>
    <t>7325 · Postage/Delivery</t>
  </si>
  <si>
    <t>7326 - Website Fee</t>
  </si>
  <si>
    <t>7329 · Recruitment Expenses</t>
  </si>
  <si>
    <t>7330 · Staff Travel Expenses</t>
  </si>
  <si>
    <t>7331 · Dining</t>
  </si>
  <si>
    <t>7332 · Travel</t>
  </si>
  <si>
    <t>7333 · Lodging</t>
  </si>
  <si>
    <t>Total 7330 · Staff Travel Expenses</t>
  </si>
  <si>
    <t>7335 · Dues</t>
  </si>
  <si>
    <t>9000 - Income Tax</t>
  </si>
  <si>
    <t>Total 7300 · Operations Expenses</t>
  </si>
  <si>
    <t>Total Expense</t>
  </si>
  <si>
    <t>Net Ordinary Income</t>
  </si>
  <si>
    <t>Other Income/Expense</t>
  </si>
  <si>
    <t>Other Expense</t>
  </si>
  <si>
    <t>7400 · Anniversary Celebration</t>
  </si>
  <si>
    <t>7430 · 501c3</t>
  </si>
  <si>
    <t>Total Other Expense</t>
  </si>
  <si>
    <t>Net Other Income</t>
  </si>
  <si>
    <t>Net Income</t>
  </si>
  <si>
    <t>Jan - Aug 23</t>
  </si>
  <si>
    <t>Budget</t>
  </si>
  <si>
    <t>$ Over Budget</t>
  </si>
  <si>
    <t>Proposed 2024 Budget</t>
  </si>
  <si>
    <t>Budget Comparison</t>
  </si>
  <si>
    <t>Provider Members</t>
  </si>
  <si>
    <t>4300 - Other (Misc) Income</t>
  </si>
  <si>
    <t>4209 · MHCF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</si>
</sst>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9E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/>
    <xf numFmtId="164" fontId="2" fillId="0" borderId="0" xfId="0" applyNumberFormat="1" applyFont="1"/>
    <xf numFmtId="4" fontId="3" fillId="0" borderId="0" xfId="0" applyNumberFormat="1" applyFont="1"/>
    <xf numFmtId="4" fontId="3" fillId="2" borderId="0" xfId="0" applyNumberFormat="1" applyFont="1" applyFill="1"/>
    <xf numFmtId="4" fontId="3" fillId="4" borderId="0" xfId="0" applyNumberFormat="1" applyFont="1" applyFill="1"/>
    <xf numFmtId="4" fontId="3" fillId="0" borderId="3" xfId="0" applyNumberFormat="1" applyFont="1" applyBorder="1"/>
    <xf numFmtId="4" fontId="3" fillId="2" borderId="3" xfId="0" applyNumberFormat="1" applyFont="1" applyFill="1" applyBorder="1"/>
    <xf numFmtId="4" fontId="3" fillId="4" borderId="3" xfId="0" applyNumberFormat="1" applyFont="1" applyFill="1" applyBorder="1"/>
    <xf numFmtId="4" fontId="3" fillId="0" borderId="7" xfId="0" applyNumberFormat="1" applyFont="1" applyBorder="1"/>
    <xf numFmtId="4" fontId="3" fillId="2" borderId="7" xfId="0" applyNumberFormat="1" applyFont="1" applyFill="1" applyBorder="1"/>
    <xf numFmtId="4" fontId="3" fillId="4" borderId="7" xfId="0" applyNumberFormat="1" applyFont="1" applyFill="1" applyBorder="1"/>
    <xf numFmtId="4" fontId="3" fillId="0" borderId="4" xfId="0" applyNumberFormat="1" applyFont="1" applyBorder="1"/>
    <xf numFmtId="4" fontId="3" fillId="3" borderId="5" xfId="0" applyNumberFormat="1" applyFont="1" applyFill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4" fontId="3" fillId="4" borderId="5" xfId="0" applyNumberFormat="1" applyFont="1" applyFill="1" applyBorder="1"/>
    <xf numFmtId="4" fontId="3" fillId="2" borderId="4" xfId="0" applyNumberFormat="1" applyFont="1" applyFill="1" applyBorder="1"/>
    <xf numFmtId="4" fontId="3" fillId="4" borderId="4" xfId="0" applyNumberFormat="1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4" borderId="6" xfId="0" applyNumberFormat="1" applyFont="1" applyFill="1" applyBorder="1"/>
    <xf numFmtId="4" fontId="0" fillId="0" borderId="0" xfId="0" applyNumberFormat="1"/>
    <xf numFmtId="4" fontId="4" fillId="0" borderId="0" xfId="0" applyNumberFormat="1" applyFont="1"/>
    <xf numFmtId="4" fontId="3" fillId="4" borderId="9" xfId="0" applyNumberFormat="1" applyFont="1" applyFill="1" applyBorder="1"/>
    <xf numFmtId="4" fontId="3" fillId="4" borderId="10" xfId="0" applyNumberFormat="1" applyFont="1" applyFill="1" applyBorder="1"/>
    <xf numFmtId="4" fontId="3" fillId="4" borderId="11" xfId="0" applyNumberFormat="1" applyFont="1" applyFill="1" applyBorder="1"/>
    <xf numFmtId="4" fontId="3" fillId="3" borderId="9" xfId="0" applyNumberFormat="1" applyFont="1" applyFill="1" applyBorder="1"/>
    <xf numFmtId="4" fontId="3" fillId="4" borderId="13" xfId="0" applyNumberFormat="1" applyFont="1" applyFill="1" applyBorder="1"/>
    <xf numFmtId="4" fontId="3" fillId="4" borderId="12" xfId="0" applyNumberFormat="1" applyFont="1" applyFill="1" applyBorder="1"/>
    <xf numFmtId="4" fontId="3" fillId="2" borderId="9" xfId="0" applyNumberFormat="1" applyFont="1" applyFill="1" applyBorder="1"/>
    <xf numFmtId="4" fontId="2" fillId="4" borderId="14" xfId="0" applyNumberFormat="1" applyFont="1" applyFill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2" fillId="0" borderId="21" xfId="0" applyNumberFormat="1" applyFont="1" applyBorder="1"/>
    <xf numFmtId="44" fontId="2" fillId="0" borderId="2" xfId="2" applyFont="1" applyBorder="1" applyAlignment="1">
      <alignment horizontal="center"/>
    </xf>
    <xf numFmtId="44" fontId="2" fillId="0" borderId="2" xfId="2" applyFont="1" applyBorder="1" applyAlignment="1">
      <alignment horizontal="center" wrapText="1"/>
    </xf>
    <xf numFmtId="44" fontId="3" fillId="0" borderId="0" xfId="2" applyFont="1"/>
    <xf numFmtId="44" fontId="3" fillId="0" borderId="3" xfId="2" applyFont="1" applyBorder="1"/>
    <xf numFmtId="44" fontId="3" fillId="2" borderId="0" xfId="2" applyFont="1" applyFill="1"/>
    <xf numFmtId="44" fontId="3" fillId="2" borderId="3" xfId="2" applyFont="1" applyFill="1" applyBorder="1"/>
    <xf numFmtId="44" fontId="3" fillId="4" borderId="0" xfId="2" applyFont="1" applyFill="1"/>
    <xf numFmtId="44" fontId="3" fillId="4" borderId="3" xfId="2" applyFont="1" applyFill="1" applyBorder="1"/>
    <xf numFmtId="44" fontId="3" fillId="4" borderId="0" xfId="2" applyFont="1" applyFill="1" applyBorder="1"/>
    <xf numFmtId="49" fontId="1" fillId="0" borderId="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4" borderId="0" xfId="0" applyNumberFormat="1" applyFont="1" applyFill="1" applyBorder="1"/>
    <xf numFmtId="4" fontId="3" fillId="0" borderId="0" xfId="0" applyNumberFormat="1" applyFont="1" applyFill="1" applyBorder="1"/>
  </cellXfs>
  <cellStyles count="3">
    <cellStyle name="Currency" xfId="2" builtinId="4"/>
    <cellStyle name="Normal" xfId="0" builtinId="0"/>
    <cellStyle name="Normal 2" xfId="1" xr:uid="{C1BF57C6-6D62-4FE1-939B-A5F3DC618CD2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3CC6-5791-42F1-91D4-B57DDF6A45C0}">
  <sheetPr codeName="Sheet4">
    <pageSetUpPr fitToPage="1"/>
  </sheetPr>
  <dimension ref="A1:AB97"/>
  <sheetViews>
    <sheetView tabSelected="1" zoomScale="90" zoomScaleNormal="90" workbookViewId="0">
      <pane xSplit="7" ySplit="2" topLeftCell="I3" activePane="bottomRight" state="frozenSplit"/>
      <selection pane="topRight" activeCell="H1" sqref="H1"/>
      <selection pane="bottomLeft" activeCell="A3" sqref="A3"/>
      <selection pane="bottomRight" activeCell="Y94" sqref="Y94"/>
    </sheetView>
  </sheetViews>
  <sheetFormatPr defaultRowHeight="14.4" x14ac:dyDescent="0.3"/>
  <cols>
    <col min="1" max="6" width="3" style="3" customWidth="1"/>
    <col min="7" max="7" width="36" style="3" customWidth="1"/>
    <col min="8" max="8" width="13.33203125" bestFit="1" customWidth="1"/>
    <col min="9" max="9" width="12" bestFit="1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88671875" customWidth="1"/>
    <col min="15" max="15" width="12.6640625" bestFit="1" customWidth="1"/>
    <col min="16" max="16" width="11.109375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88671875" customWidth="1"/>
    <col min="23" max="23" width="13.77734375" bestFit="1" customWidth="1"/>
    <col min="24" max="24" width="1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1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75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6" si="12">ROUND((U12-S12),5)</f>
        <v>0</v>
      </c>
      <c r="W12" s="8">
        <f t="shared" ref="W12:X26" si="13">ROUND(H12+M12+R12,5)</f>
        <v>10604.51</v>
      </c>
      <c r="X12" s="8">
        <f t="shared" si="13"/>
        <v>22820</v>
      </c>
      <c r="Y12" s="8">
        <f t="shared" si="7"/>
        <v>-12215.49</v>
      </c>
      <c r="Z12" s="9">
        <f t="shared" ref="Z12:Z20" si="14">ROUND(K12+P12+U12,5)</f>
        <v>15770</v>
      </c>
      <c r="AA12" s="10">
        <f t="shared" ref="AA12:AA43" si="15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3"/>
        <v>85000</v>
      </c>
      <c r="Y13" s="8">
        <f t="shared" si="7"/>
        <v>-3340.47</v>
      </c>
      <c r="Z13" s="9">
        <f t="shared" si="14"/>
        <v>87500</v>
      </c>
      <c r="AA13" s="10">
        <f t="shared" si="15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3"/>
        <v>91000</v>
      </c>
      <c r="Y14" s="8">
        <f t="shared" si="7"/>
        <v>-23833.33</v>
      </c>
      <c r="Z14" s="9">
        <f t="shared" si="14"/>
        <v>107120</v>
      </c>
      <c r="AA14" s="10">
        <f t="shared" si="15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3"/>
        <v>104000</v>
      </c>
      <c r="Y15" s="8">
        <f t="shared" si="7"/>
        <v>-42369</v>
      </c>
      <c r="Z15" s="9">
        <f t="shared" si="14"/>
        <v>91000</v>
      </c>
      <c r="AA15" s="10">
        <f t="shared" si="15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3"/>
        <v>37000</v>
      </c>
      <c r="Y16" s="8">
        <f t="shared" si="7"/>
        <v>-21758.33</v>
      </c>
      <c r="Z16" s="9">
        <f t="shared" si="14"/>
        <v>25575</v>
      </c>
      <c r="AA16" s="10">
        <f t="shared" si="15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4"/>
        <v>18375</v>
      </c>
      <c r="AA17" s="10">
        <f t="shared" si="15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3"/>
        <v>26800</v>
      </c>
      <c r="Y18" s="8">
        <f t="shared" si="7"/>
        <v>-2600</v>
      </c>
      <c r="Z18" s="9">
        <f t="shared" si="14"/>
        <v>38100</v>
      </c>
      <c r="AA18" s="10">
        <f t="shared" si="15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3"/>
        <v>54450</v>
      </c>
      <c r="Y19" s="8">
        <f t="shared" si="7"/>
        <v>-6150</v>
      </c>
      <c r="Z19" s="9">
        <f t="shared" si="14"/>
        <v>76074</v>
      </c>
      <c r="AA19" s="10">
        <f t="shared" si="15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3"/>
        <v>12075</v>
      </c>
      <c r="Y20" s="11">
        <f t="shared" si="7"/>
        <v>525</v>
      </c>
      <c r="Z20" s="12">
        <f t="shared" si="14"/>
        <v>27720</v>
      </c>
      <c r="AA20" s="13">
        <f t="shared" si="15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3"/>
        <v>433145</v>
      </c>
      <c r="Y21" s="8">
        <f>ROUND((W21-X21),5)</f>
        <v>-111741.62</v>
      </c>
      <c r="Z21" s="9">
        <f>ROUND(K21+P21+U21,5)</f>
        <v>487234</v>
      </c>
      <c r="AA21" s="10">
        <f t="shared" si="15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6">ROUND(I23+N23+S23,5)</f>
        <v>7900</v>
      </c>
      <c r="Y23" s="8">
        <f t="shared" ref="Y23" si="17">ROUND((W23-X23),5)</f>
        <v>-7900</v>
      </c>
      <c r="Z23" s="9">
        <f t="shared" ref="Z23:Z26" si="18">ROUND(K23+P23+U23,5)</f>
        <v>0</v>
      </c>
      <c r="AA23" s="10">
        <f t="shared" ref="AA23" si="19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3"/>
        <v>0</v>
      </c>
      <c r="Y24" s="8">
        <f t="shared" si="7"/>
        <v>0</v>
      </c>
      <c r="Z24" s="9">
        <f t="shared" si="18"/>
        <v>0</v>
      </c>
      <c r="AA24" s="10">
        <f t="shared" si="15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89" si="20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3"/>
        <v>74462.5</v>
      </c>
      <c r="Y25" s="8">
        <f t="shared" si="7"/>
        <v>-16865</v>
      </c>
      <c r="Z25" s="9">
        <f t="shared" si="18"/>
        <v>65163</v>
      </c>
      <c r="AA25" s="10">
        <f t="shared" si="15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0"/>
        <v>0</v>
      </c>
      <c r="R26" s="38">
        <v>18060</v>
      </c>
      <c r="S26" s="11">
        <v>13260</v>
      </c>
      <c r="T26" s="11">
        <f>ROUND((R26-S26),5)</f>
        <v>4800</v>
      </c>
      <c r="U26" s="12">
        <v>26560</v>
      </c>
      <c r="V26" s="30">
        <f t="shared" si="12"/>
        <v>13300</v>
      </c>
      <c r="W26" s="11">
        <f>R26+M26+H26</f>
        <v>18060</v>
      </c>
      <c r="X26" s="11">
        <f t="shared" si="13"/>
        <v>13260</v>
      </c>
      <c r="Y26" s="11">
        <f t="shared" si="7"/>
        <v>4800</v>
      </c>
      <c r="Z26" s="12">
        <f t="shared" si="18"/>
        <v>26560</v>
      </c>
      <c r="AA26" s="13">
        <f>ROUND((Z26-X26),5)</f>
        <v>13300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0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91723</v>
      </c>
      <c r="V27" s="29">
        <f t="shared" si="12"/>
        <v>-3899.5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91723</v>
      </c>
      <c r="AA27" s="10">
        <f>ROUND((Z27-X27),5)</f>
        <v>-3899.5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0"/>
        <v>0</v>
      </c>
      <c r="R28" s="38">
        <v>59103</v>
      </c>
      <c r="S28" s="11">
        <v>58457</v>
      </c>
      <c r="T28" s="11">
        <f>ROUND((R28-S28),5)</f>
        <v>646</v>
      </c>
      <c r="U28" s="12">
        <v>65840.5</v>
      </c>
      <c r="V28" s="30">
        <f t="shared" si="12"/>
        <v>7383.5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65840.5</v>
      </c>
      <c r="AA28" s="13">
        <f>ROUND((Z28-X28),5)</f>
        <v>7383.5</v>
      </c>
      <c r="AB28" s="58"/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Z29" si="21">ROUND(I22+I27+SUM(I28:I28),5)</f>
        <v>0</v>
      </c>
      <c r="J29" s="8">
        <f t="shared" si="21"/>
        <v>0</v>
      </c>
      <c r="K29" s="9">
        <f t="shared" si="21"/>
        <v>0</v>
      </c>
      <c r="L29" s="29">
        <f t="shared" si="21"/>
        <v>0</v>
      </c>
      <c r="M29" s="37">
        <f t="shared" si="21"/>
        <v>0</v>
      </c>
      <c r="N29" s="8">
        <f t="shared" si="21"/>
        <v>0</v>
      </c>
      <c r="O29" s="8">
        <f t="shared" si="21"/>
        <v>0</v>
      </c>
      <c r="P29" s="9">
        <f t="shared" si="21"/>
        <v>0</v>
      </c>
      <c r="Q29" s="29">
        <f t="shared" si="21"/>
        <v>0</v>
      </c>
      <c r="R29" s="37">
        <f t="shared" si="21"/>
        <v>134760.5</v>
      </c>
      <c r="S29" s="8">
        <f t="shared" si="21"/>
        <v>154079.5</v>
      </c>
      <c r="T29" s="8">
        <f t="shared" si="21"/>
        <v>-19319</v>
      </c>
      <c r="U29" s="9">
        <f t="shared" si="21"/>
        <v>157563.5</v>
      </c>
      <c r="V29" s="29">
        <f t="shared" si="21"/>
        <v>3484</v>
      </c>
      <c r="W29" s="8">
        <f t="shared" si="21"/>
        <v>134760.5</v>
      </c>
      <c r="X29" s="8">
        <f t="shared" si="21"/>
        <v>154079.5</v>
      </c>
      <c r="Y29" s="8">
        <f t="shared" si="21"/>
        <v>-19319</v>
      </c>
      <c r="Z29" s="9">
        <f t="shared" si="21"/>
        <v>157563.5</v>
      </c>
      <c r="AA29" s="10">
        <f>ROUND(AA22+AA27+SUM(AB28:AB28),5)</f>
        <v>-3899.5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0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ref="X31:X43" si="22">ROUND(I31+N31+S31,5)</f>
        <v>150</v>
      </c>
      <c r="Y31" s="8">
        <f t="shared" si="7"/>
        <v>668</v>
      </c>
      <c r="Z31" s="9">
        <f t="shared" ref="Z31:Z38" si="23">ROUND(K31+P31+U31,5)</f>
        <v>150</v>
      </c>
      <c r="AA31" s="10">
        <f t="shared" si="15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0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22"/>
        <v>1560</v>
      </c>
      <c r="Y32" s="8">
        <f t="shared" si="7"/>
        <v>-181.2</v>
      </c>
      <c r="Z32" s="9">
        <f t="shared" si="23"/>
        <v>1000</v>
      </c>
      <c r="AA32" s="10">
        <f t="shared" si="15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0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22"/>
        <v>2000</v>
      </c>
      <c r="Y33" s="8">
        <f t="shared" si="7"/>
        <v>-833.3</v>
      </c>
      <c r="Z33" s="9">
        <f t="shared" si="23"/>
        <v>1750</v>
      </c>
      <c r="AA33" s="10">
        <f t="shared" si="15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0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4">R34+M34+H34</f>
        <v>1489.7199999999998</v>
      </c>
      <c r="X34" s="8">
        <f t="shared" si="22"/>
        <v>1500</v>
      </c>
      <c r="Y34" s="8">
        <f t="shared" si="7"/>
        <v>-10.28</v>
      </c>
      <c r="Z34" s="9">
        <f t="shared" si="23"/>
        <v>1500</v>
      </c>
      <c r="AA34" s="10">
        <f t="shared" si="15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55">
        <v>0</v>
      </c>
      <c r="I35" s="55">
        <v>0</v>
      </c>
      <c r="J35" s="55"/>
      <c r="K35" s="56"/>
      <c r="L35" s="29">
        <f t="shared" si="10"/>
        <v>0</v>
      </c>
      <c r="M35" s="55">
        <v>15975</v>
      </c>
      <c r="N35" s="55">
        <v>19375</v>
      </c>
      <c r="O35" s="55">
        <f t="shared" si="4"/>
        <v>-3400</v>
      </c>
      <c r="P35" s="56">
        <v>26250</v>
      </c>
      <c r="Q35" s="29">
        <f t="shared" si="20"/>
        <v>6875</v>
      </c>
      <c r="R35" s="55">
        <v>0</v>
      </c>
      <c r="S35" s="55">
        <v>0</v>
      </c>
      <c r="T35" s="55">
        <f t="shared" si="5"/>
        <v>0</v>
      </c>
      <c r="U35" s="56">
        <v>0</v>
      </c>
      <c r="V35" s="29">
        <f t="shared" si="12"/>
        <v>0</v>
      </c>
      <c r="W35" s="55">
        <f t="shared" si="24"/>
        <v>15975</v>
      </c>
      <c r="X35" s="55">
        <f t="shared" si="22"/>
        <v>19375</v>
      </c>
      <c r="Y35" s="55">
        <f t="shared" si="7"/>
        <v>-3400</v>
      </c>
      <c r="Z35" s="56">
        <f t="shared" si="23"/>
        <v>26250</v>
      </c>
      <c r="AA35" s="57">
        <f t="shared" si="15"/>
        <v>6875</v>
      </c>
    </row>
    <row r="36" spans="1:28" x14ac:dyDescent="0.3">
      <c r="A36" s="1"/>
      <c r="B36" s="1"/>
      <c r="C36" s="1"/>
      <c r="D36" s="1"/>
      <c r="E36" s="1"/>
      <c r="F36" s="1" t="s">
        <v>99</v>
      </c>
      <c r="G36" s="1"/>
      <c r="H36" s="14"/>
      <c r="I36" s="14"/>
      <c r="J36" s="14"/>
      <c r="K36" s="15">
        <v>3500</v>
      </c>
      <c r="L36" s="31">
        <f t="shared" si="10"/>
        <v>3500</v>
      </c>
      <c r="M36" s="39"/>
      <c r="N36" s="14"/>
      <c r="O36" s="14"/>
      <c r="P36" s="15"/>
      <c r="Q36" s="31"/>
      <c r="R36" s="39"/>
      <c r="S36" s="14"/>
      <c r="T36" s="14"/>
      <c r="U36" s="15"/>
      <c r="V36" s="31"/>
      <c r="W36" s="14"/>
      <c r="X36" s="14"/>
      <c r="Y36" s="14"/>
      <c r="Z36" s="15">
        <f t="shared" ref="Z36" si="25">ROUND(K36+P36+U36,5)</f>
        <v>3500</v>
      </c>
      <c r="AA36" s="16">
        <f t="shared" ref="AA36" si="26">ROUND((Z36-X36),5)</f>
        <v>3500</v>
      </c>
    </row>
    <row r="37" spans="1:28" x14ac:dyDescent="0.3">
      <c r="A37" s="1"/>
      <c r="B37" s="1"/>
      <c r="C37" s="1"/>
      <c r="D37" s="1"/>
      <c r="E37" s="1" t="s">
        <v>36</v>
      </c>
      <c r="F37" s="1"/>
      <c r="G37" s="1"/>
      <c r="H37" s="8">
        <f>ROUND(SUM(H30:H35),5)</f>
        <v>3449.57</v>
      </c>
      <c r="I37" s="8">
        <f>ROUND(SUM(I30:I35),5)</f>
        <v>3650</v>
      </c>
      <c r="J37" s="8">
        <f>ROUND((H37-I37),5)</f>
        <v>-200.43</v>
      </c>
      <c r="K37" s="9">
        <f>ROUND(SUM(K30:K36),5)</f>
        <v>6900</v>
      </c>
      <c r="L37" s="29">
        <f>ROUND((K37-I37),5)</f>
        <v>3250</v>
      </c>
      <c r="M37" s="37">
        <f>ROUND(SUM(M30:M35),5)</f>
        <v>15999.85</v>
      </c>
      <c r="N37" s="8">
        <f>ROUND(SUM(N30:N35),5)</f>
        <v>19375</v>
      </c>
      <c r="O37" s="8">
        <f>ROUND((M37-N37),5)</f>
        <v>-3375.15</v>
      </c>
      <c r="P37" s="9">
        <f>ROUND(SUM(P30:P35),5)</f>
        <v>26250</v>
      </c>
      <c r="Q37" s="29">
        <f t="shared" si="20"/>
        <v>6875</v>
      </c>
      <c r="R37" s="37">
        <f>ROUND(SUM(R30:R35),5)</f>
        <v>1378.8</v>
      </c>
      <c r="S37" s="8">
        <f>ROUND(SUM(S30:S35),5)</f>
        <v>1560</v>
      </c>
      <c r="T37" s="8">
        <f>ROUND((R37-S37),5)</f>
        <v>-181.2</v>
      </c>
      <c r="U37" s="9">
        <f>ROUND(SUM(U30:U35),5)</f>
        <v>1000</v>
      </c>
      <c r="V37" s="29">
        <f t="shared" si="12"/>
        <v>-560</v>
      </c>
      <c r="W37" s="8">
        <f>SUM(W31:W35)</f>
        <v>20828.22</v>
      </c>
      <c r="X37" s="8">
        <f>SUM(X31:X35)</f>
        <v>24585</v>
      </c>
      <c r="Y37" s="8">
        <f>SUM(Y31:Y35)</f>
        <v>-3756.7799999999997</v>
      </c>
      <c r="Z37" s="9">
        <f>SUM(Z31:Z36)</f>
        <v>34150</v>
      </c>
      <c r="AA37" s="10">
        <f>ROUND((Z37-X37),5)</f>
        <v>9565</v>
      </c>
    </row>
    <row r="38" spans="1:28" x14ac:dyDescent="0.3">
      <c r="A38" s="1"/>
      <c r="B38" s="1"/>
      <c r="C38" s="1"/>
      <c r="D38" s="1"/>
      <c r="E38" s="1" t="s">
        <v>98</v>
      </c>
      <c r="F38" s="1"/>
      <c r="G38" s="1"/>
      <c r="H38" s="8">
        <v>1960.9</v>
      </c>
      <c r="I38" s="8">
        <v>1000</v>
      </c>
      <c r="J38" s="8">
        <f>H38-I38</f>
        <v>960.90000000000009</v>
      </c>
      <c r="K38" s="9">
        <v>5500</v>
      </c>
      <c r="L38" s="29">
        <f t="shared" si="10"/>
        <v>4500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>
        <f>R38+M38+H38</f>
        <v>1960.9</v>
      </c>
      <c r="X38" s="8">
        <f t="shared" si="22"/>
        <v>1000</v>
      </c>
      <c r="Y38" s="8">
        <f>ROUND((W38-X38),5)</f>
        <v>960.9</v>
      </c>
      <c r="Z38" s="9">
        <f t="shared" si="23"/>
        <v>5500</v>
      </c>
      <c r="AA38" s="10">
        <f t="shared" si="15"/>
        <v>4500</v>
      </c>
    </row>
    <row r="39" spans="1:28" ht="15" thickBot="1" x14ac:dyDescent="0.35">
      <c r="A39" s="1"/>
      <c r="B39" s="1"/>
      <c r="C39" s="1"/>
      <c r="D39" s="1"/>
      <c r="E39" s="1" t="s">
        <v>37</v>
      </c>
      <c r="F39" s="1"/>
      <c r="H39" s="8">
        <v>0</v>
      </c>
      <c r="I39" s="8">
        <v>0</v>
      </c>
      <c r="J39" s="8"/>
      <c r="K39" s="9"/>
      <c r="L39" s="29">
        <f t="shared" si="10"/>
        <v>0</v>
      </c>
      <c r="M39" s="37">
        <v>0</v>
      </c>
      <c r="N39" s="8"/>
      <c r="O39" s="8"/>
      <c r="P39" s="9"/>
      <c r="Q39" s="29"/>
      <c r="R39" s="37">
        <v>0</v>
      </c>
      <c r="S39" s="8">
        <v>0</v>
      </c>
      <c r="T39" s="8"/>
      <c r="U39" s="9">
        <v>0</v>
      </c>
      <c r="V39" s="29"/>
      <c r="W39" s="8"/>
      <c r="X39" s="8"/>
      <c r="Y39" s="8"/>
      <c r="Z39" s="9"/>
      <c r="AA39" s="10"/>
    </row>
    <row r="40" spans="1:28" ht="15" thickBot="1" x14ac:dyDescent="0.35">
      <c r="A40" s="1"/>
      <c r="B40" s="1"/>
      <c r="C40" s="1"/>
      <c r="D40" s="1" t="s">
        <v>38</v>
      </c>
      <c r="E40" s="1"/>
      <c r="F40" s="1"/>
      <c r="G40" s="1"/>
      <c r="H40" s="17">
        <f>ROUND(SUM(H4:H5)+H10+H21+H29+SUM(H37:H39),5)</f>
        <v>39676.720000000001</v>
      </c>
      <c r="I40" s="17">
        <f>ROUND(I5+I10+I21+I29+I37+I39+I38,5)</f>
        <v>20150</v>
      </c>
      <c r="J40" s="17">
        <f>ROUND(J5+J10+J21+J29+J37+J39+J38,5)</f>
        <v>19526.72</v>
      </c>
      <c r="K40" s="22">
        <f>ROUND(K5+K10+K21+K29+K37+K39+K38,5)</f>
        <v>34900</v>
      </c>
      <c r="L40" s="34">
        <f>ROUND(L5+L10+L21+L29+L37+L39+L38,5)</f>
        <v>14750</v>
      </c>
      <c r="M40" s="40">
        <f t="shared" ref="M40:V40" si="27">ROUND(M5+M10+M21+M29+M37+M39,5)</f>
        <v>337403.23</v>
      </c>
      <c r="N40" s="17">
        <f t="shared" si="27"/>
        <v>452520</v>
      </c>
      <c r="O40" s="17">
        <f t="shared" si="27"/>
        <v>-115116.77</v>
      </c>
      <c r="P40" s="22">
        <f t="shared" si="27"/>
        <v>513484</v>
      </c>
      <c r="Q40" s="34">
        <f t="shared" si="27"/>
        <v>60964</v>
      </c>
      <c r="R40" s="40">
        <f t="shared" si="27"/>
        <v>136139.29999999999</v>
      </c>
      <c r="S40" s="17">
        <f t="shared" si="27"/>
        <v>155639.5</v>
      </c>
      <c r="T40" s="17">
        <f t="shared" si="27"/>
        <v>-19500.2</v>
      </c>
      <c r="U40" s="22">
        <f t="shared" si="27"/>
        <v>158563.5</v>
      </c>
      <c r="V40" s="34">
        <f t="shared" si="27"/>
        <v>2924</v>
      </c>
      <c r="W40" s="17">
        <f>ROUND(W5+W10+W21+W29+W37+W39+W38,5)</f>
        <v>513219.25</v>
      </c>
      <c r="X40" s="17">
        <f>ROUND(X5+X10+X21+X29+X37+X39+X38,5)</f>
        <v>628309.5</v>
      </c>
      <c r="Y40" s="17">
        <f>ROUND(Y5+Y10+Y21+Y29+Y37+Y39+Y38,5)</f>
        <v>-115090.25</v>
      </c>
      <c r="Z40" s="22">
        <f>ROUND(Z5+Z10+Z21+Z29+Z37+Z39+Z38,5)</f>
        <v>706947.5</v>
      </c>
      <c r="AA40" s="22">
        <f>ROUND(AA5+AA10+AA21+AA29+AA37+AA39+AA38,5)</f>
        <v>71254.5</v>
      </c>
    </row>
    <row r="41" spans="1:28" x14ac:dyDescent="0.3">
      <c r="A41" s="1"/>
      <c r="B41" s="1"/>
      <c r="C41" s="1" t="s">
        <v>39</v>
      </c>
      <c r="D41" s="1"/>
      <c r="E41" s="1"/>
      <c r="F41" s="1"/>
      <c r="G41" s="1"/>
      <c r="H41" s="8">
        <f>H40</f>
        <v>39676.720000000001</v>
      </c>
      <c r="I41" s="8">
        <f>I40</f>
        <v>20150</v>
      </c>
      <c r="J41" s="8">
        <f>ROUND((H41-I41),5)</f>
        <v>19526.72</v>
      </c>
      <c r="K41" s="9">
        <f>K40</f>
        <v>34900</v>
      </c>
      <c r="L41" s="32">
        <f>ROUND((K41-I41),5)</f>
        <v>14750</v>
      </c>
      <c r="M41" s="37">
        <f>M40</f>
        <v>337403.23</v>
      </c>
      <c r="N41" s="8">
        <f>N40</f>
        <v>452520</v>
      </c>
      <c r="O41" s="8">
        <f t="shared" ref="O41" si="28">ROUND((M41-N41),5)</f>
        <v>-115116.77</v>
      </c>
      <c r="P41" s="9">
        <f>P40</f>
        <v>513484</v>
      </c>
      <c r="Q41" s="32">
        <f>ROUND((P41-N41),5)</f>
        <v>60964</v>
      </c>
      <c r="R41" s="37">
        <f>R40</f>
        <v>136139.29999999999</v>
      </c>
      <c r="S41" s="8">
        <f>S40</f>
        <v>155639.5</v>
      </c>
      <c r="T41" s="8">
        <f>ROUND((R41-S41),5)</f>
        <v>-19500.2</v>
      </c>
      <c r="U41" s="9">
        <f>U40</f>
        <v>158563.5</v>
      </c>
      <c r="V41" s="32">
        <f>ROUND((U41-S41),5)</f>
        <v>2924</v>
      </c>
      <c r="W41" s="8">
        <f>ROUND(H41+M41+R41,5)</f>
        <v>513219.25</v>
      </c>
      <c r="X41" s="8">
        <f t="shared" ref="X41" si="29">ROUND(I41+N41+S41,5)</f>
        <v>628309.5</v>
      </c>
      <c r="Y41" s="8">
        <f t="shared" si="7"/>
        <v>-115090.25</v>
      </c>
      <c r="Z41" s="9">
        <f t="shared" ref="Z41" si="30">ROUND(K41+P41+U41,5)</f>
        <v>706947.5</v>
      </c>
      <c r="AA41" s="18">
        <f t="shared" si="15"/>
        <v>78638</v>
      </c>
      <c r="AB41" s="27"/>
    </row>
    <row r="42" spans="1:28" x14ac:dyDescent="0.3">
      <c r="A42" s="1"/>
      <c r="B42" s="1"/>
      <c r="C42" s="1"/>
      <c r="D42" s="1" t="s">
        <v>40</v>
      </c>
      <c r="E42" s="1"/>
      <c r="F42" s="1"/>
      <c r="G42" s="1"/>
      <c r="H42" s="8"/>
      <c r="I42" s="8"/>
      <c r="J42" s="8"/>
      <c r="K42" s="9"/>
      <c r="L42" s="29">
        <f t="shared" si="10"/>
        <v>0</v>
      </c>
      <c r="M42" s="37"/>
      <c r="N42" s="8"/>
      <c r="O42" s="8"/>
      <c r="P42" s="9"/>
      <c r="Q42" s="29"/>
      <c r="R42" s="37"/>
      <c r="S42" s="8"/>
      <c r="T42" s="8"/>
      <c r="U42" s="9"/>
      <c r="V42" s="29"/>
      <c r="W42" s="8"/>
      <c r="X42" s="8"/>
      <c r="Y42" s="8"/>
      <c r="Z42" s="9"/>
      <c r="AA42" s="10"/>
    </row>
    <row r="43" spans="1:28" x14ac:dyDescent="0.3">
      <c r="A43" s="1"/>
      <c r="B43" s="1"/>
      <c r="C43" s="1"/>
      <c r="D43" s="1"/>
      <c r="E43" s="1" t="s">
        <v>41</v>
      </c>
      <c r="F43" s="1"/>
      <c r="G43" s="1"/>
      <c r="H43" s="8">
        <v>252.97</v>
      </c>
      <c r="I43" s="8">
        <v>5275</v>
      </c>
      <c r="J43" s="8">
        <f>ROUND((H43-I43),5)</f>
        <v>-5022.03</v>
      </c>
      <c r="K43" s="9">
        <v>11305</v>
      </c>
      <c r="L43" s="29">
        <f>ROUND((K43-I43),5)</f>
        <v>6030</v>
      </c>
      <c r="M43" s="37">
        <v>0</v>
      </c>
      <c r="N43" s="8">
        <v>2000</v>
      </c>
      <c r="O43" s="8">
        <f t="shared" ref="O43:O83" si="31">ROUND((M43-N43),5)</f>
        <v>-2000</v>
      </c>
      <c r="P43" s="9">
        <v>2000</v>
      </c>
      <c r="Q43" s="29">
        <f t="shared" si="20"/>
        <v>0</v>
      </c>
      <c r="R43" s="37">
        <v>0</v>
      </c>
      <c r="S43" s="8">
        <v>0</v>
      </c>
      <c r="T43" s="8">
        <f t="shared" ref="T43:T83" si="32">ROUND((R43-S43),5)</f>
        <v>0</v>
      </c>
      <c r="U43" s="9">
        <v>0</v>
      </c>
      <c r="V43" s="29">
        <f t="shared" si="12"/>
        <v>0</v>
      </c>
      <c r="W43" s="8">
        <f t="shared" ref="W43:W47" si="33">R43+M43+H43</f>
        <v>252.97</v>
      </c>
      <c r="X43" s="8">
        <f t="shared" si="22"/>
        <v>7275</v>
      </c>
      <c r="Y43" s="8">
        <f t="shared" ref="Y43:Y83" si="34">ROUND((W43-X43),5)</f>
        <v>-7022.03</v>
      </c>
      <c r="Z43" s="9">
        <f t="shared" ref="Z43:Z46" si="35">ROUND(K43+P43+U43,5)</f>
        <v>13305</v>
      </c>
      <c r="AA43" s="10">
        <f t="shared" si="15"/>
        <v>6030</v>
      </c>
    </row>
    <row r="44" spans="1:28" x14ac:dyDescent="0.3">
      <c r="A44" s="1"/>
      <c r="B44" s="1"/>
      <c r="C44" s="1"/>
      <c r="D44" s="1"/>
      <c r="E44" s="1" t="s">
        <v>42</v>
      </c>
      <c r="F44" s="1"/>
      <c r="G44" s="1"/>
      <c r="H44" s="8"/>
      <c r="I44" s="8"/>
      <c r="J44" s="8"/>
      <c r="K44" s="9"/>
      <c r="L44" s="29">
        <f t="shared" si="10"/>
        <v>0</v>
      </c>
      <c r="M44" s="37"/>
      <c r="N44" s="8"/>
      <c r="O44" s="8"/>
      <c r="P44" s="9"/>
      <c r="Q44" s="29"/>
      <c r="R44" s="37"/>
      <c r="S44" s="8">
        <v>0</v>
      </c>
      <c r="T44" s="8"/>
      <c r="U44" s="9">
        <v>0</v>
      </c>
      <c r="V44" s="29"/>
      <c r="W44" s="8">
        <f t="shared" si="33"/>
        <v>0</v>
      </c>
      <c r="X44" s="8"/>
      <c r="Y44" s="8"/>
      <c r="Z44" s="9"/>
      <c r="AA44" s="10"/>
    </row>
    <row r="45" spans="1:28" x14ac:dyDescent="0.3">
      <c r="A45" s="1"/>
      <c r="B45" s="1"/>
      <c r="C45" s="1"/>
      <c r="D45" s="1"/>
      <c r="E45" s="1"/>
      <c r="F45" s="1" t="s">
        <v>43</v>
      </c>
      <c r="G45" s="1"/>
      <c r="H45" s="8">
        <v>0</v>
      </c>
      <c r="I45" s="8">
        <v>0</v>
      </c>
      <c r="J45" s="8"/>
      <c r="K45" s="9"/>
      <c r="L45" s="29">
        <f t="shared" si="10"/>
        <v>0</v>
      </c>
      <c r="M45" s="37">
        <v>0</v>
      </c>
      <c r="N45" s="8">
        <v>0</v>
      </c>
      <c r="O45" s="8">
        <f t="shared" si="31"/>
        <v>0</v>
      </c>
      <c r="P45" s="9"/>
      <c r="Q45" s="29">
        <f t="shared" si="20"/>
        <v>0</v>
      </c>
      <c r="R45" s="37">
        <v>1867.14</v>
      </c>
      <c r="S45" s="8">
        <v>0</v>
      </c>
      <c r="T45" s="8">
        <f t="shared" si="32"/>
        <v>1867.14</v>
      </c>
      <c r="U45" s="9">
        <v>41594</v>
      </c>
      <c r="V45" s="29">
        <f t="shared" si="12"/>
        <v>41594</v>
      </c>
      <c r="W45" s="8">
        <f t="shared" si="33"/>
        <v>1867.14</v>
      </c>
      <c r="X45" s="8">
        <f t="shared" ref="X45:X92" si="36">ROUND(I45+N45+S45,5)</f>
        <v>0</v>
      </c>
      <c r="Y45" s="8">
        <f t="shared" si="34"/>
        <v>1867.14</v>
      </c>
      <c r="Z45" s="9">
        <f t="shared" si="35"/>
        <v>41594</v>
      </c>
      <c r="AA45" s="10">
        <f>ROUND((Z45-X45),5)</f>
        <v>41594</v>
      </c>
    </row>
    <row r="46" spans="1:28" ht="15" thickBot="1" x14ac:dyDescent="0.35">
      <c r="A46" s="1"/>
      <c r="B46" s="1"/>
      <c r="C46" s="1"/>
      <c r="D46" s="1"/>
      <c r="E46" s="1"/>
      <c r="F46" s="1" t="s">
        <v>44</v>
      </c>
      <c r="G46" s="1"/>
      <c r="H46" s="11">
        <v>0</v>
      </c>
      <c r="I46" s="11">
        <v>0</v>
      </c>
      <c r="J46" s="11"/>
      <c r="K46" s="12"/>
      <c r="L46" s="30">
        <f t="shared" si="10"/>
        <v>0</v>
      </c>
      <c r="M46" s="38">
        <v>0</v>
      </c>
      <c r="N46" s="11">
        <v>0</v>
      </c>
      <c r="O46" s="11">
        <f t="shared" si="31"/>
        <v>0</v>
      </c>
      <c r="P46" s="12"/>
      <c r="Q46" s="30">
        <f t="shared" si="20"/>
        <v>0</v>
      </c>
      <c r="R46" s="38">
        <v>28156.62</v>
      </c>
      <c r="S46" s="11">
        <v>42798.68</v>
      </c>
      <c r="T46" s="11">
        <f t="shared" si="32"/>
        <v>-14642.06</v>
      </c>
      <c r="U46" s="12">
        <v>33129</v>
      </c>
      <c r="V46" s="30">
        <f t="shared" si="12"/>
        <v>-9669.68</v>
      </c>
      <c r="W46" s="11">
        <f t="shared" si="33"/>
        <v>28156.62</v>
      </c>
      <c r="X46" s="11">
        <f t="shared" si="36"/>
        <v>42798.68</v>
      </c>
      <c r="Y46" s="11">
        <f t="shared" si="34"/>
        <v>-14642.06</v>
      </c>
      <c r="Z46" s="12">
        <f t="shared" si="35"/>
        <v>33129</v>
      </c>
      <c r="AA46" s="13">
        <f t="shared" ref="AA46" si="37">ROUND((Z46-X46),5)</f>
        <v>-9669.68</v>
      </c>
    </row>
    <row r="47" spans="1:28" x14ac:dyDescent="0.3">
      <c r="A47" s="1"/>
      <c r="B47" s="1"/>
      <c r="C47" s="1"/>
      <c r="D47" s="1"/>
      <c r="E47" s="1" t="s">
        <v>45</v>
      </c>
      <c r="F47" s="1"/>
      <c r="G47" s="1"/>
      <c r="H47" s="8">
        <f>ROUND(SUM(H44:H46),5)</f>
        <v>0</v>
      </c>
      <c r="I47" s="8">
        <f t="shared" ref="I47:J47" si="38">ROUND(SUM(I44:I46),5)</f>
        <v>0</v>
      </c>
      <c r="J47" s="8">
        <f t="shared" si="38"/>
        <v>0</v>
      </c>
      <c r="K47" s="9">
        <f>ROUND(SUM(K44:K46),5)</f>
        <v>0</v>
      </c>
      <c r="L47" s="29">
        <f>ROUND(SUM(L44:L46),5)</f>
        <v>0</v>
      </c>
      <c r="M47" s="37">
        <f>ROUND(SUM(M44:M46),5)</f>
        <v>0</v>
      </c>
      <c r="N47" s="8">
        <f>ROUND(SUM(N44:N46),5)</f>
        <v>0</v>
      </c>
      <c r="O47" s="8">
        <f t="shared" si="31"/>
        <v>0</v>
      </c>
      <c r="P47" s="9">
        <f>ROUND(SUM(P44:P46),5)</f>
        <v>0</v>
      </c>
      <c r="Q47" s="29">
        <f>ROUND(SUM(Q44:Q46),5)</f>
        <v>0</v>
      </c>
      <c r="R47" s="37">
        <f>ROUND(SUM(R44:R46),5)</f>
        <v>30023.759999999998</v>
      </c>
      <c r="S47" s="8">
        <f>ROUND(SUM(S44:S46),5)</f>
        <v>42798.68</v>
      </c>
      <c r="T47" s="8">
        <f t="shared" si="32"/>
        <v>-12774.92</v>
      </c>
      <c r="U47" s="9">
        <f>ROUND(SUM(U44:U46),5)</f>
        <v>74723</v>
      </c>
      <c r="V47" s="29">
        <f>ROUND(SUM(V44:V46),5)</f>
        <v>31924.32</v>
      </c>
      <c r="W47" s="8">
        <f t="shared" si="33"/>
        <v>30023.759999999998</v>
      </c>
      <c r="X47" s="8">
        <f t="shared" si="36"/>
        <v>42798.68</v>
      </c>
      <c r="Y47" s="8">
        <f t="shared" si="34"/>
        <v>-12774.92</v>
      </c>
      <c r="Z47" s="9">
        <f>ROUND(K47+P47+U47,5)</f>
        <v>74723</v>
      </c>
      <c r="AA47" s="10">
        <f>ROUND(SUM(AA44:AA46),5)</f>
        <v>31924.32</v>
      </c>
    </row>
    <row r="48" spans="1:28" x14ac:dyDescent="0.3">
      <c r="A48" s="1"/>
      <c r="B48" s="1"/>
      <c r="C48" s="1"/>
      <c r="D48" s="1"/>
      <c r="E48" s="1" t="s">
        <v>46</v>
      </c>
      <c r="F48" s="1"/>
      <c r="G48" s="1"/>
      <c r="H48" s="8"/>
      <c r="I48" s="8"/>
      <c r="J48" s="8"/>
      <c r="K48" s="9"/>
      <c r="L48" s="29">
        <f t="shared" si="10"/>
        <v>0</v>
      </c>
      <c r="M48" s="37"/>
      <c r="N48" s="8"/>
      <c r="O48" s="8"/>
      <c r="P48" s="9"/>
      <c r="Q48" s="29"/>
      <c r="R48" s="37"/>
      <c r="S48" s="8"/>
      <c r="T48" s="8"/>
      <c r="U48" s="9"/>
      <c r="V48" s="29"/>
      <c r="W48" s="8"/>
      <c r="X48" s="8"/>
      <c r="Y48" s="8"/>
      <c r="Z48" s="9"/>
      <c r="AA48" s="10"/>
    </row>
    <row r="49" spans="1:27" x14ac:dyDescent="0.3">
      <c r="A49" s="1"/>
      <c r="B49" s="1"/>
      <c r="C49" s="1"/>
      <c r="D49" s="1"/>
      <c r="E49" s="1"/>
      <c r="F49" s="1" t="s">
        <v>47</v>
      </c>
      <c r="G49" s="1"/>
      <c r="H49" s="45">
        <v>1582.87</v>
      </c>
      <c r="I49" s="45">
        <v>3120</v>
      </c>
      <c r="J49" s="45">
        <f>ROUND((H49-I49),5)</f>
        <v>-1537.13</v>
      </c>
      <c r="K49" s="47">
        <v>3203</v>
      </c>
      <c r="L49" s="51">
        <f>K49-I49</f>
        <v>83</v>
      </c>
      <c r="M49" s="37">
        <v>0</v>
      </c>
      <c r="N49" s="8">
        <v>0</v>
      </c>
      <c r="O49" s="8">
        <f t="shared" si="31"/>
        <v>0</v>
      </c>
      <c r="P49" s="9">
        <v>0</v>
      </c>
      <c r="Q49" s="29">
        <f t="shared" si="20"/>
        <v>0</v>
      </c>
      <c r="R49" s="37">
        <v>0</v>
      </c>
      <c r="S49" s="8">
        <v>0</v>
      </c>
      <c r="T49" s="8">
        <f t="shared" si="32"/>
        <v>0</v>
      </c>
      <c r="U49" s="9">
        <v>0</v>
      </c>
      <c r="V49" s="29">
        <f t="shared" ref="V49:V63" si="39">ROUND((U49-S49),5)</f>
        <v>0</v>
      </c>
      <c r="W49" s="8">
        <f t="shared" ref="W49:W54" si="40">R49+M49+H49</f>
        <v>1582.87</v>
      </c>
      <c r="X49" s="8">
        <f t="shared" si="36"/>
        <v>3120</v>
      </c>
      <c r="Y49" s="8">
        <f t="shared" si="34"/>
        <v>-1537.13</v>
      </c>
      <c r="Z49" s="9">
        <f t="shared" ref="Z49:Z83" si="41">ROUND(K49+P49+U49,5)</f>
        <v>3203</v>
      </c>
      <c r="AA49" s="10">
        <f t="shared" ref="AA49:AA63" si="42">ROUND((Z49-X49),5)</f>
        <v>83</v>
      </c>
    </row>
    <row r="50" spans="1:27" x14ac:dyDescent="0.3">
      <c r="A50" s="1"/>
      <c r="B50" s="1"/>
      <c r="C50" s="1"/>
      <c r="D50" s="1"/>
      <c r="E50" s="1"/>
      <c r="F50" s="1" t="s">
        <v>48</v>
      </c>
      <c r="G50" s="1"/>
      <c r="H50" s="45">
        <v>10561.6</v>
      </c>
      <c r="I50" s="45">
        <v>15936</v>
      </c>
      <c r="J50" s="45">
        <f>ROUND((H50-I50),5)</f>
        <v>-5374.4</v>
      </c>
      <c r="K50" s="47">
        <v>16339</v>
      </c>
      <c r="L50" s="51">
        <f>K50-I50</f>
        <v>403</v>
      </c>
      <c r="M50" s="37">
        <v>0</v>
      </c>
      <c r="N50" s="8">
        <v>0</v>
      </c>
      <c r="O50" s="8">
        <f t="shared" si="31"/>
        <v>0</v>
      </c>
      <c r="P50" s="9">
        <v>0</v>
      </c>
      <c r="Q50" s="29">
        <f t="shared" si="20"/>
        <v>0</v>
      </c>
      <c r="R50" s="37">
        <v>0</v>
      </c>
      <c r="S50" s="8">
        <v>0</v>
      </c>
      <c r="T50" s="8">
        <f t="shared" si="32"/>
        <v>0</v>
      </c>
      <c r="U50" s="9">
        <v>0</v>
      </c>
      <c r="V50" s="29">
        <f t="shared" si="39"/>
        <v>0</v>
      </c>
      <c r="W50" s="8">
        <f t="shared" si="40"/>
        <v>10561.6</v>
      </c>
      <c r="X50" s="8">
        <f t="shared" si="36"/>
        <v>15936</v>
      </c>
      <c r="Y50" s="8">
        <f t="shared" si="34"/>
        <v>-5374.4</v>
      </c>
      <c r="Z50" s="9">
        <f t="shared" si="41"/>
        <v>16339</v>
      </c>
      <c r="AA50" s="10">
        <f t="shared" si="42"/>
        <v>403</v>
      </c>
    </row>
    <row r="51" spans="1:27" x14ac:dyDescent="0.3">
      <c r="A51" s="1"/>
      <c r="B51" s="1"/>
      <c r="C51" s="1"/>
      <c r="D51" s="1"/>
      <c r="E51" s="1"/>
      <c r="F51" s="1" t="s">
        <v>49</v>
      </c>
      <c r="G51" s="1"/>
      <c r="H51" s="45">
        <v>1748</v>
      </c>
      <c r="I51" s="45">
        <v>3689</v>
      </c>
      <c r="J51" s="45">
        <f>ROUND((H51-I51),5)</f>
        <v>-1941</v>
      </c>
      <c r="K51" s="47">
        <v>2000</v>
      </c>
      <c r="L51" s="51">
        <f>K51-I51</f>
        <v>-1689</v>
      </c>
      <c r="M51" s="37">
        <v>0</v>
      </c>
      <c r="N51" s="8">
        <v>0</v>
      </c>
      <c r="O51" s="8">
        <f t="shared" si="31"/>
        <v>0</v>
      </c>
      <c r="P51" s="9">
        <v>0</v>
      </c>
      <c r="Q51" s="29">
        <f t="shared" si="20"/>
        <v>0</v>
      </c>
      <c r="R51" s="37">
        <v>0</v>
      </c>
      <c r="S51" s="8">
        <v>0</v>
      </c>
      <c r="T51" s="8">
        <f t="shared" si="32"/>
        <v>0</v>
      </c>
      <c r="U51" s="9">
        <v>0</v>
      </c>
      <c r="V51" s="29">
        <f t="shared" si="39"/>
        <v>0</v>
      </c>
      <c r="W51" s="8">
        <f t="shared" si="40"/>
        <v>1748</v>
      </c>
      <c r="X51" s="8">
        <f t="shared" si="36"/>
        <v>3689</v>
      </c>
      <c r="Y51" s="8">
        <f t="shared" si="34"/>
        <v>-1941</v>
      </c>
      <c r="Z51" s="9">
        <f t="shared" si="41"/>
        <v>2000</v>
      </c>
      <c r="AA51" s="10">
        <f t="shared" si="42"/>
        <v>-1689</v>
      </c>
    </row>
    <row r="52" spans="1:27" x14ac:dyDescent="0.3">
      <c r="A52" s="1"/>
      <c r="B52" s="1"/>
      <c r="C52" s="1"/>
      <c r="D52" s="1"/>
      <c r="E52" s="1"/>
      <c r="F52" s="1" t="s">
        <v>50</v>
      </c>
      <c r="G52" s="1"/>
      <c r="H52" s="45">
        <v>6918.36</v>
      </c>
      <c r="I52" s="45">
        <v>8240</v>
      </c>
      <c r="J52" s="45">
        <f>ROUND((H52-I52),5)</f>
        <v>-1321.64</v>
      </c>
      <c r="K52" s="47">
        <v>9824</v>
      </c>
      <c r="L52" s="51">
        <f>K52-I52</f>
        <v>1584</v>
      </c>
      <c r="M52" s="37">
        <v>0</v>
      </c>
      <c r="N52" s="8">
        <v>0</v>
      </c>
      <c r="O52" s="8">
        <f t="shared" si="31"/>
        <v>0</v>
      </c>
      <c r="P52" s="9">
        <v>0</v>
      </c>
      <c r="Q52" s="29">
        <f t="shared" si="20"/>
        <v>0</v>
      </c>
      <c r="R52" s="37">
        <v>0</v>
      </c>
      <c r="S52" s="8">
        <v>0</v>
      </c>
      <c r="T52" s="8">
        <f t="shared" si="32"/>
        <v>0</v>
      </c>
      <c r="U52" s="9">
        <v>0</v>
      </c>
      <c r="V52" s="29">
        <f t="shared" si="39"/>
        <v>0</v>
      </c>
      <c r="W52" s="8">
        <f t="shared" si="40"/>
        <v>6918.36</v>
      </c>
      <c r="X52" s="8">
        <f t="shared" si="36"/>
        <v>8240</v>
      </c>
      <c r="Y52" s="8">
        <f t="shared" si="34"/>
        <v>-1321.64</v>
      </c>
      <c r="Z52" s="9">
        <f t="shared" si="41"/>
        <v>9824</v>
      </c>
      <c r="AA52" s="10">
        <f t="shared" si="42"/>
        <v>1584</v>
      </c>
    </row>
    <row r="53" spans="1:27" x14ac:dyDescent="0.3">
      <c r="A53" s="1"/>
      <c r="B53" s="1"/>
      <c r="C53" s="1"/>
      <c r="D53" s="1"/>
      <c r="E53" s="1"/>
      <c r="F53" s="1" t="s">
        <v>51</v>
      </c>
      <c r="G53" s="1"/>
      <c r="H53" s="45">
        <v>589.49</v>
      </c>
      <c r="I53" s="45">
        <v>0</v>
      </c>
      <c r="J53" s="45">
        <f>ROUND((H53-I53),5)</f>
        <v>589.49</v>
      </c>
      <c r="K53" s="47">
        <v>600</v>
      </c>
      <c r="L53" s="51">
        <f>K53-I53</f>
        <v>600</v>
      </c>
      <c r="M53" s="37">
        <v>0</v>
      </c>
      <c r="N53" s="8">
        <v>0</v>
      </c>
      <c r="O53" s="8">
        <f t="shared" si="31"/>
        <v>0</v>
      </c>
      <c r="P53" s="9">
        <v>0</v>
      </c>
      <c r="Q53" s="29">
        <f t="shared" si="20"/>
        <v>0</v>
      </c>
      <c r="R53" s="37">
        <v>0</v>
      </c>
      <c r="S53" s="8">
        <v>0</v>
      </c>
      <c r="T53" s="8">
        <f t="shared" si="32"/>
        <v>0</v>
      </c>
      <c r="U53" s="9">
        <v>0</v>
      </c>
      <c r="V53" s="29">
        <f t="shared" si="39"/>
        <v>0</v>
      </c>
      <c r="W53" s="8">
        <f t="shared" si="40"/>
        <v>589.49</v>
      </c>
      <c r="X53" s="8">
        <f t="shared" si="36"/>
        <v>0</v>
      </c>
      <c r="Y53" s="8">
        <f t="shared" si="34"/>
        <v>589.49</v>
      </c>
      <c r="Z53" s="9">
        <f t="shared" si="41"/>
        <v>600</v>
      </c>
      <c r="AA53" s="10">
        <f t="shared" si="42"/>
        <v>600</v>
      </c>
    </row>
    <row r="54" spans="1:27" x14ac:dyDescent="0.3">
      <c r="A54" s="1"/>
      <c r="B54" s="1"/>
      <c r="C54" s="1"/>
      <c r="D54" s="1"/>
      <c r="E54" s="1"/>
      <c r="F54" s="1" t="s">
        <v>52</v>
      </c>
      <c r="G54" s="1"/>
      <c r="H54" s="8"/>
      <c r="I54" s="8"/>
      <c r="J54" s="8"/>
      <c r="K54" s="9"/>
      <c r="L54" s="29">
        <f t="shared" si="10"/>
        <v>0</v>
      </c>
      <c r="M54" s="37"/>
      <c r="N54" s="8">
        <v>0</v>
      </c>
      <c r="O54" s="8">
        <f t="shared" si="31"/>
        <v>0</v>
      </c>
      <c r="P54" s="9"/>
      <c r="Q54" s="29">
        <f t="shared" si="20"/>
        <v>0</v>
      </c>
      <c r="R54" s="37">
        <v>0</v>
      </c>
      <c r="S54" s="8">
        <v>0</v>
      </c>
      <c r="T54" s="8">
        <f t="shared" si="32"/>
        <v>0</v>
      </c>
      <c r="U54" s="9">
        <v>16200</v>
      </c>
      <c r="V54" s="29">
        <f t="shared" si="39"/>
        <v>16200</v>
      </c>
      <c r="W54" s="8">
        <f t="shared" si="40"/>
        <v>0</v>
      </c>
      <c r="X54" s="8">
        <f t="shared" si="36"/>
        <v>0</v>
      </c>
      <c r="Y54" s="8">
        <f t="shared" si="34"/>
        <v>0</v>
      </c>
      <c r="Z54" s="9">
        <f t="shared" si="41"/>
        <v>16200</v>
      </c>
      <c r="AA54" s="10">
        <f t="shared" si="42"/>
        <v>16200</v>
      </c>
    </row>
    <row r="55" spans="1:27" x14ac:dyDescent="0.3">
      <c r="A55" s="1"/>
      <c r="B55" s="1"/>
      <c r="C55" s="1"/>
      <c r="D55" s="1"/>
      <c r="E55" s="1"/>
      <c r="F55" s="1" t="s">
        <v>53</v>
      </c>
      <c r="G55" s="1"/>
      <c r="H55" s="8">
        <v>6363.36</v>
      </c>
      <c r="I55" s="8">
        <v>9300</v>
      </c>
      <c r="J55" s="8">
        <f>ROUND((H55-I55),5)</f>
        <v>-2936.64</v>
      </c>
      <c r="K55" s="9">
        <v>12575</v>
      </c>
      <c r="L55" s="10">
        <f t="shared" si="10"/>
        <v>3275</v>
      </c>
      <c r="M55" s="8">
        <v>0</v>
      </c>
      <c r="N55" s="8">
        <v>0</v>
      </c>
      <c r="O55" s="8">
        <f t="shared" si="31"/>
        <v>0</v>
      </c>
      <c r="P55" s="9">
        <v>0</v>
      </c>
      <c r="Q55" s="10">
        <f t="shared" si="20"/>
        <v>0</v>
      </c>
      <c r="R55" s="8">
        <v>0</v>
      </c>
      <c r="S55" s="8">
        <v>0</v>
      </c>
      <c r="T55" s="8">
        <f t="shared" si="32"/>
        <v>0</v>
      </c>
      <c r="U55" s="9">
        <v>0</v>
      </c>
      <c r="V55" s="10">
        <f t="shared" si="39"/>
        <v>0</v>
      </c>
      <c r="W55" s="8">
        <f>R55+M55+H55</f>
        <v>6363.36</v>
      </c>
      <c r="X55" s="8">
        <f t="shared" si="36"/>
        <v>9300</v>
      </c>
      <c r="Y55" s="8">
        <f t="shared" si="34"/>
        <v>-2936.64</v>
      </c>
      <c r="Z55" s="9">
        <f t="shared" si="41"/>
        <v>12575</v>
      </c>
      <c r="AA55" s="10">
        <f t="shared" si="42"/>
        <v>3275</v>
      </c>
    </row>
    <row r="56" spans="1:27" x14ac:dyDescent="0.3">
      <c r="A56" s="1"/>
      <c r="B56" s="1"/>
      <c r="C56" s="1"/>
      <c r="D56" s="1"/>
      <c r="E56" s="1"/>
      <c r="F56" s="1" t="s">
        <v>54</v>
      </c>
      <c r="G56" s="1"/>
      <c r="H56" s="8">
        <v>1957.26</v>
      </c>
      <c r="I56" s="8">
        <v>2000</v>
      </c>
      <c r="J56" s="8">
        <f>ROUND((H56-I56),5)</f>
        <v>-42.74</v>
      </c>
      <c r="K56" s="9">
        <v>2000</v>
      </c>
      <c r="L56" s="29">
        <f t="shared" si="10"/>
        <v>0</v>
      </c>
      <c r="M56" s="37">
        <v>0</v>
      </c>
      <c r="N56" s="8">
        <v>0</v>
      </c>
      <c r="O56" s="8">
        <f t="shared" si="31"/>
        <v>0</v>
      </c>
      <c r="P56" s="9">
        <v>0</v>
      </c>
      <c r="Q56" s="29">
        <f t="shared" si="20"/>
        <v>0</v>
      </c>
      <c r="R56" s="37">
        <v>0</v>
      </c>
      <c r="S56" s="8">
        <v>0</v>
      </c>
      <c r="T56" s="8">
        <f t="shared" si="32"/>
        <v>0</v>
      </c>
      <c r="U56" s="9">
        <v>0</v>
      </c>
      <c r="V56" s="29">
        <f t="shared" si="39"/>
        <v>0</v>
      </c>
      <c r="W56" s="8">
        <f>R56+M56+H56</f>
        <v>1957.26</v>
      </c>
      <c r="X56" s="8">
        <f t="shared" si="36"/>
        <v>2000</v>
      </c>
      <c r="Y56" s="8">
        <f t="shared" si="34"/>
        <v>-42.74</v>
      </c>
      <c r="Z56" s="9">
        <f t="shared" si="41"/>
        <v>2000</v>
      </c>
      <c r="AA56" s="10">
        <f t="shared" si="42"/>
        <v>0</v>
      </c>
    </row>
    <row r="57" spans="1:27" x14ac:dyDescent="0.3">
      <c r="A57" s="1"/>
      <c r="B57" s="1"/>
      <c r="C57" s="1"/>
      <c r="D57" s="1"/>
      <c r="E57" s="1"/>
      <c r="F57" s="1" t="s">
        <v>55</v>
      </c>
      <c r="G57" s="1"/>
      <c r="H57" s="8">
        <v>699.92</v>
      </c>
      <c r="I57" s="8">
        <v>2265</v>
      </c>
      <c r="J57" s="8">
        <f>ROUND((H57-I57),5)</f>
        <v>-1565.08</v>
      </c>
      <c r="K57" s="9">
        <v>1015</v>
      </c>
      <c r="L57" s="29">
        <f t="shared" si="10"/>
        <v>-1250</v>
      </c>
      <c r="M57" s="37">
        <v>0</v>
      </c>
      <c r="N57" s="8">
        <v>0</v>
      </c>
      <c r="O57" s="8">
        <f t="shared" si="31"/>
        <v>0</v>
      </c>
      <c r="P57" s="9">
        <v>0</v>
      </c>
      <c r="Q57" s="29">
        <f t="shared" si="20"/>
        <v>0</v>
      </c>
      <c r="R57" s="37">
        <v>0</v>
      </c>
      <c r="S57" s="8">
        <v>0</v>
      </c>
      <c r="T57" s="8">
        <f t="shared" si="32"/>
        <v>0</v>
      </c>
      <c r="U57" s="9">
        <v>0</v>
      </c>
      <c r="V57" s="29">
        <f t="shared" si="39"/>
        <v>0</v>
      </c>
      <c r="W57" s="8">
        <f t="shared" ref="W57:W62" si="43">R57+M57+H57</f>
        <v>699.92</v>
      </c>
      <c r="X57" s="8">
        <f t="shared" si="36"/>
        <v>2265</v>
      </c>
      <c r="Y57" s="8">
        <f t="shared" si="34"/>
        <v>-1565.08</v>
      </c>
      <c r="Z57" s="9">
        <f t="shared" si="41"/>
        <v>1015</v>
      </c>
      <c r="AA57" s="10">
        <f t="shared" si="42"/>
        <v>-1250</v>
      </c>
    </row>
    <row r="58" spans="1:27" x14ac:dyDescent="0.3">
      <c r="A58" s="1"/>
      <c r="B58" s="1"/>
      <c r="C58" s="1"/>
      <c r="D58" s="1"/>
      <c r="E58" s="1"/>
      <c r="F58" s="1" t="s">
        <v>56</v>
      </c>
      <c r="G58" s="1"/>
      <c r="H58" s="8"/>
      <c r="I58" s="8"/>
      <c r="J58" s="8"/>
      <c r="K58" s="9"/>
      <c r="L58" s="29">
        <f t="shared" si="10"/>
        <v>0</v>
      </c>
      <c r="M58" s="37"/>
      <c r="N58" s="8"/>
      <c r="O58" s="8"/>
      <c r="P58" s="9"/>
      <c r="Q58" s="29"/>
      <c r="R58" s="37"/>
      <c r="S58" s="8">
        <v>0</v>
      </c>
      <c r="T58" s="8"/>
      <c r="U58" s="9">
        <v>0</v>
      </c>
      <c r="V58" s="29">
        <f t="shared" si="39"/>
        <v>0</v>
      </c>
      <c r="W58" s="8"/>
      <c r="X58" s="8"/>
      <c r="Y58" s="8"/>
      <c r="Z58" s="9"/>
      <c r="AA58" s="10"/>
    </row>
    <row r="59" spans="1:27" x14ac:dyDescent="0.3">
      <c r="A59" s="1"/>
      <c r="B59" s="1"/>
      <c r="C59" s="1"/>
      <c r="D59" s="1"/>
      <c r="E59" s="1"/>
      <c r="F59" s="1"/>
      <c r="G59" s="1" t="s">
        <v>57</v>
      </c>
      <c r="H59" s="8">
        <v>175</v>
      </c>
      <c r="I59" s="8">
        <v>360</v>
      </c>
      <c r="J59" s="8">
        <f t="shared" ref="J59:J64" si="44">ROUND((H59-I59),5)</f>
        <v>-185</v>
      </c>
      <c r="K59" s="9">
        <v>300</v>
      </c>
      <c r="L59" s="29">
        <f t="shared" si="10"/>
        <v>-60</v>
      </c>
      <c r="M59" s="37">
        <v>0</v>
      </c>
      <c r="N59" s="8">
        <v>0</v>
      </c>
      <c r="O59" s="8">
        <f t="shared" si="31"/>
        <v>0</v>
      </c>
      <c r="P59" s="9">
        <v>0</v>
      </c>
      <c r="Q59" s="29">
        <f t="shared" si="20"/>
        <v>0</v>
      </c>
      <c r="R59" s="37">
        <v>0</v>
      </c>
      <c r="S59" s="8">
        <v>0</v>
      </c>
      <c r="T59" s="8">
        <f t="shared" si="32"/>
        <v>0</v>
      </c>
      <c r="U59" s="9">
        <v>0</v>
      </c>
      <c r="V59" s="29">
        <f t="shared" si="39"/>
        <v>0</v>
      </c>
      <c r="W59" s="8">
        <f t="shared" si="43"/>
        <v>175</v>
      </c>
      <c r="X59" s="8">
        <f t="shared" si="36"/>
        <v>360</v>
      </c>
      <c r="Y59" s="8">
        <f t="shared" si="34"/>
        <v>-185</v>
      </c>
      <c r="Z59" s="9">
        <f t="shared" si="41"/>
        <v>300</v>
      </c>
      <c r="AA59" s="10">
        <f t="shared" si="42"/>
        <v>-60</v>
      </c>
    </row>
    <row r="60" spans="1:27" x14ac:dyDescent="0.3">
      <c r="A60" s="1"/>
      <c r="B60" s="1"/>
      <c r="C60" s="1"/>
      <c r="D60" s="1"/>
      <c r="E60" s="1"/>
      <c r="F60" s="1"/>
      <c r="G60" s="1" t="s">
        <v>58</v>
      </c>
      <c r="H60" s="8">
        <v>52000</v>
      </c>
      <c r="I60" s="8">
        <v>79300</v>
      </c>
      <c r="J60" s="8">
        <f t="shared" si="44"/>
        <v>-27300</v>
      </c>
      <c r="K60" s="9">
        <v>79920</v>
      </c>
      <c r="L60" s="29">
        <f t="shared" si="10"/>
        <v>620</v>
      </c>
      <c r="M60" s="37">
        <v>0</v>
      </c>
      <c r="N60" s="8">
        <v>0</v>
      </c>
      <c r="O60" s="8">
        <f t="shared" si="31"/>
        <v>0</v>
      </c>
      <c r="P60" s="9">
        <v>0</v>
      </c>
      <c r="Q60" s="29">
        <f t="shared" si="20"/>
        <v>0</v>
      </c>
      <c r="R60" s="37">
        <v>0</v>
      </c>
      <c r="S60" s="8">
        <v>0</v>
      </c>
      <c r="T60" s="8">
        <f t="shared" si="32"/>
        <v>0</v>
      </c>
      <c r="U60" s="9">
        <v>0</v>
      </c>
      <c r="V60" s="29">
        <f t="shared" si="39"/>
        <v>0</v>
      </c>
      <c r="W60" s="8">
        <f t="shared" si="43"/>
        <v>52000</v>
      </c>
      <c r="X60" s="8">
        <f t="shared" si="36"/>
        <v>79300</v>
      </c>
      <c r="Y60" s="8">
        <f t="shared" si="34"/>
        <v>-27300</v>
      </c>
      <c r="Z60" s="9">
        <f t="shared" si="41"/>
        <v>79920</v>
      </c>
      <c r="AA60" s="10">
        <f t="shared" si="42"/>
        <v>620</v>
      </c>
    </row>
    <row r="61" spans="1:27" x14ac:dyDescent="0.3">
      <c r="A61" s="1"/>
      <c r="B61" s="1"/>
      <c r="C61" s="1"/>
      <c r="D61" s="1"/>
      <c r="E61" s="1"/>
      <c r="F61" s="1"/>
      <c r="G61" s="1" t="s">
        <v>59</v>
      </c>
      <c r="H61" s="8"/>
      <c r="I61" s="8">
        <v>500</v>
      </c>
      <c r="J61" s="8">
        <f t="shared" si="44"/>
        <v>-500</v>
      </c>
      <c r="K61" s="9">
        <v>500</v>
      </c>
      <c r="L61" s="29">
        <f t="shared" si="10"/>
        <v>0</v>
      </c>
      <c r="M61" s="37">
        <v>0</v>
      </c>
      <c r="N61" s="8">
        <v>0</v>
      </c>
      <c r="O61" s="8">
        <f t="shared" si="31"/>
        <v>0</v>
      </c>
      <c r="P61" s="9">
        <v>0</v>
      </c>
      <c r="Q61" s="29">
        <f t="shared" si="20"/>
        <v>0</v>
      </c>
      <c r="R61" s="37">
        <v>0</v>
      </c>
      <c r="S61" s="8">
        <v>0</v>
      </c>
      <c r="T61" s="8">
        <f t="shared" si="32"/>
        <v>0</v>
      </c>
      <c r="U61" s="9">
        <v>0</v>
      </c>
      <c r="V61" s="29">
        <f t="shared" si="39"/>
        <v>0</v>
      </c>
      <c r="W61" s="8">
        <f t="shared" si="43"/>
        <v>0</v>
      </c>
      <c r="X61" s="8">
        <f t="shared" si="36"/>
        <v>500</v>
      </c>
      <c r="Y61" s="8">
        <f t="shared" si="34"/>
        <v>-500</v>
      </c>
      <c r="Z61" s="9">
        <f t="shared" si="41"/>
        <v>500</v>
      </c>
      <c r="AA61" s="10">
        <f t="shared" si="42"/>
        <v>0</v>
      </c>
    </row>
    <row r="62" spans="1:27" x14ac:dyDescent="0.3">
      <c r="A62" s="1"/>
      <c r="B62" s="1"/>
      <c r="C62" s="1"/>
      <c r="D62" s="1"/>
      <c r="E62" s="1"/>
      <c r="F62" s="1"/>
      <c r="G62" s="1" t="s">
        <v>60</v>
      </c>
      <c r="H62" s="8">
        <v>5608.5</v>
      </c>
      <c r="I62" s="8">
        <v>19920</v>
      </c>
      <c r="J62" s="8">
        <f t="shared" si="44"/>
        <v>-14311.5</v>
      </c>
      <c r="K62" s="9">
        <v>19920</v>
      </c>
      <c r="L62" s="29">
        <f t="shared" si="10"/>
        <v>0</v>
      </c>
      <c r="M62" s="37">
        <v>0</v>
      </c>
      <c r="N62" s="8">
        <v>0</v>
      </c>
      <c r="O62" s="8">
        <f t="shared" si="31"/>
        <v>0</v>
      </c>
      <c r="P62" s="9">
        <v>0</v>
      </c>
      <c r="Q62" s="29">
        <f t="shared" si="20"/>
        <v>0</v>
      </c>
      <c r="R62" s="37">
        <v>0</v>
      </c>
      <c r="S62" s="8">
        <v>0</v>
      </c>
      <c r="T62" s="8">
        <f t="shared" si="32"/>
        <v>0</v>
      </c>
      <c r="U62" s="9">
        <v>0</v>
      </c>
      <c r="V62" s="29">
        <f t="shared" si="39"/>
        <v>0</v>
      </c>
      <c r="W62" s="8">
        <f t="shared" si="43"/>
        <v>5608.5</v>
      </c>
      <c r="X62" s="8">
        <f t="shared" si="36"/>
        <v>19920</v>
      </c>
      <c r="Y62" s="8">
        <f t="shared" si="34"/>
        <v>-14311.5</v>
      </c>
      <c r="Z62" s="9">
        <f t="shared" si="41"/>
        <v>19920</v>
      </c>
      <c r="AA62" s="10">
        <f t="shared" si="42"/>
        <v>0</v>
      </c>
    </row>
    <row r="63" spans="1:27" ht="15" thickBot="1" x14ac:dyDescent="0.35">
      <c r="A63" s="1"/>
      <c r="B63" s="1"/>
      <c r="C63" s="1"/>
      <c r="D63" s="1"/>
      <c r="E63" s="1"/>
      <c r="F63" s="1"/>
      <c r="G63" s="1" t="s">
        <v>61</v>
      </c>
      <c r="H63" s="11">
        <v>680</v>
      </c>
      <c r="I63" s="11">
        <v>1020</v>
      </c>
      <c r="J63" s="11">
        <f t="shared" si="44"/>
        <v>-340</v>
      </c>
      <c r="K63" s="12">
        <v>1020</v>
      </c>
      <c r="L63" s="30">
        <f t="shared" si="10"/>
        <v>0</v>
      </c>
      <c r="M63" s="38">
        <v>0</v>
      </c>
      <c r="N63" s="11">
        <v>0</v>
      </c>
      <c r="O63" s="11">
        <f t="shared" si="31"/>
        <v>0</v>
      </c>
      <c r="P63" s="12">
        <v>0</v>
      </c>
      <c r="Q63" s="30">
        <f t="shared" si="20"/>
        <v>0</v>
      </c>
      <c r="R63" s="38">
        <v>0</v>
      </c>
      <c r="S63" s="11">
        <v>0</v>
      </c>
      <c r="T63" s="11">
        <f t="shared" si="32"/>
        <v>0</v>
      </c>
      <c r="U63" s="12">
        <v>0</v>
      </c>
      <c r="V63" s="30">
        <f t="shared" si="39"/>
        <v>0</v>
      </c>
      <c r="W63" s="11">
        <f>R63+M63+H63</f>
        <v>680</v>
      </c>
      <c r="X63" s="11">
        <f t="shared" si="36"/>
        <v>1020</v>
      </c>
      <c r="Y63" s="11">
        <f t="shared" si="34"/>
        <v>-340</v>
      </c>
      <c r="Z63" s="12">
        <f t="shared" si="41"/>
        <v>1020</v>
      </c>
      <c r="AA63" s="13">
        <f t="shared" si="42"/>
        <v>0</v>
      </c>
    </row>
    <row r="64" spans="1:27" x14ac:dyDescent="0.3">
      <c r="A64" s="1"/>
      <c r="B64" s="1"/>
      <c r="C64" s="1"/>
      <c r="D64" s="1"/>
      <c r="E64" s="1"/>
      <c r="F64" s="1" t="s">
        <v>62</v>
      </c>
      <c r="G64" s="1"/>
      <c r="H64" s="8">
        <f>ROUND(SUM(H58:H63),5)</f>
        <v>58463.5</v>
      </c>
      <c r="I64" s="8">
        <f>ROUND(SUM(I58:I63),5)</f>
        <v>101100</v>
      </c>
      <c r="J64" s="8">
        <f t="shared" si="44"/>
        <v>-42636.5</v>
      </c>
      <c r="K64" s="9">
        <f>ROUND(SUM(K58:K63),5)</f>
        <v>101660</v>
      </c>
      <c r="L64" s="29">
        <f>ROUND(SUM(L58:L63),5)</f>
        <v>560</v>
      </c>
      <c r="M64" s="37">
        <f>ROUND(SUM(M58:M63),5)</f>
        <v>0</v>
      </c>
      <c r="N64" s="8">
        <f>ROUND(SUM(N58:N63),5)</f>
        <v>0</v>
      </c>
      <c r="O64" s="8">
        <f t="shared" si="31"/>
        <v>0</v>
      </c>
      <c r="P64" s="9">
        <f>ROUND(SUM(P58:P63),5)</f>
        <v>0</v>
      </c>
      <c r="Q64" s="29">
        <f>ROUND(SUM(Q58:Q63),5)</f>
        <v>0</v>
      </c>
      <c r="R64" s="37">
        <f>ROUND(SUM(R58:R63),5)</f>
        <v>0</v>
      </c>
      <c r="S64" s="8">
        <v>0</v>
      </c>
      <c r="T64" s="8">
        <f t="shared" si="32"/>
        <v>0</v>
      </c>
      <c r="U64" s="9"/>
      <c r="V64" s="29">
        <f>ROUND(SUM(V58:V63),5)</f>
        <v>0</v>
      </c>
      <c r="W64" s="8">
        <f>ROUND(SUM(W59:W63),5)</f>
        <v>58463.5</v>
      </c>
      <c r="X64" s="8">
        <f t="shared" si="36"/>
        <v>101100</v>
      </c>
      <c r="Y64" s="8">
        <f t="shared" si="34"/>
        <v>-42636.5</v>
      </c>
      <c r="Z64" s="9">
        <f>ROUND(K64+P64+U64,5)</f>
        <v>101660</v>
      </c>
      <c r="AA64" s="10">
        <f>ROUND(SUM(AA58:AA63),5)</f>
        <v>560</v>
      </c>
    </row>
    <row r="65" spans="1:27" x14ac:dyDescent="0.3">
      <c r="A65" s="1"/>
      <c r="B65" s="1"/>
      <c r="C65" s="1"/>
      <c r="D65" s="1"/>
      <c r="E65" s="1"/>
      <c r="F65" s="1" t="s">
        <v>63</v>
      </c>
      <c r="G65" s="1"/>
      <c r="H65" s="8">
        <v>0</v>
      </c>
      <c r="I65" s="8">
        <v>0</v>
      </c>
      <c r="J65" s="8">
        <f>ROUND((H68-I65),5)</f>
        <v>0</v>
      </c>
      <c r="K65" s="9">
        <v>0</v>
      </c>
      <c r="L65" s="29">
        <f t="shared" si="10"/>
        <v>0</v>
      </c>
      <c r="M65" s="37">
        <v>0</v>
      </c>
      <c r="N65" s="8">
        <v>275</v>
      </c>
      <c r="O65" s="8">
        <f t="shared" si="31"/>
        <v>-275</v>
      </c>
      <c r="P65" s="9">
        <v>275</v>
      </c>
      <c r="Q65" s="29">
        <f t="shared" si="20"/>
        <v>0</v>
      </c>
      <c r="R65" s="37">
        <v>0</v>
      </c>
      <c r="S65" s="8">
        <v>0</v>
      </c>
      <c r="T65" s="8">
        <f t="shared" si="32"/>
        <v>0</v>
      </c>
      <c r="U65" s="9">
        <v>0</v>
      </c>
      <c r="V65" s="29">
        <f t="shared" ref="V65:V72" si="45">ROUND((U65-S65),5)</f>
        <v>0</v>
      </c>
      <c r="W65" s="8">
        <f>R65+M65+H65</f>
        <v>0</v>
      </c>
      <c r="X65" s="8">
        <f t="shared" si="36"/>
        <v>275</v>
      </c>
      <c r="Y65" s="8">
        <f t="shared" si="34"/>
        <v>-275</v>
      </c>
      <c r="Z65" s="9">
        <f t="shared" si="41"/>
        <v>275</v>
      </c>
      <c r="AA65" s="10">
        <f t="shared" ref="AA65:AA72" si="46">ROUND((Z65-X65),5)</f>
        <v>0</v>
      </c>
    </row>
    <row r="66" spans="1:27" x14ac:dyDescent="0.3">
      <c r="A66" s="1"/>
      <c r="B66" s="1"/>
      <c r="C66" s="1"/>
      <c r="D66" s="1"/>
      <c r="E66" s="1"/>
      <c r="F66" s="1" t="s">
        <v>64</v>
      </c>
      <c r="G66" s="1"/>
      <c r="H66" s="8">
        <v>4798.6499999999996</v>
      </c>
      <c r="I66" s="8">
        <v>8700</v>
      </c>
      <c r="J66" s="8">
        <f>ROUND((H66-I66),5)</f>
        <v>-3901.35</v>
      </c>
      <c r="K66" s="9">
        <v>9788</v>
      </c>
      <c r="L66" s="29">
        <f t="shared" si="10"/>
        <v>1088</v>
      </c>
      <c r="M66" s="37">
        <v>0</v>
      </c>
      <c r="N66" s="8">
        <v>100</v>
      </c>
      <c r="O66" s="8">
        <f t="shared" si="31"/>
        <v>-100</v>
      </c>
      <c r="P66" s="9">
        <v>100</v>
      </c>
      <c r="Q66" s="29">
        <f t="shared" si="20"/>
        <v>0</v>
      </c>
      <c r="R66" s="37">
        <v>0</v>
      </c>
      <c r="S66" s="8">
        <v>0</v>
      </c>
      <c r="T66" s="8">
        <f t="shared" si="32"/>
        <v>0</v>
      </c>
      <c r="U66" s="9">
        <v>0</v>
      </c>
      <c r="V66" s="29">
        <f t="shared" si="45"/>
        <v>0</v>
      </c>
      <c r="W66" s="8">
        <f t="shared" ref="W66:W72" si="47">R66+M66+H66</f>
        <v>4798.6499999999996</v>
      </c>
      <c r="X66" s="8">
        <f t="shared" si="36"/>
        <v>8800</v>
      </c>
      <c r="Y66" s="8">
        <f t="shared" si="34"/>
        <v>-4001.35</v>
      </c>
      <c r="Z66" s="9">
        <f t="shared" si="41"/>
        <v>9888</v>
      </c>
      <c r="AA66" s="10">
        <f t="shared" si="46"/>
        <v>1088</v>
      </c>
    </row>
    <row r="67" spans="1:27" x14ac:dyDescent="0.3">
      <c r="A67" s="1"/>
      <c r="B67" s="1"/>
      <c r="C67" s="1"/>
      <c r="D67" s="1"/>
      <c r="E67" s="1"/>
      <c r="F67" s="1" t="s">
        <v>65</v>
      </c>
      <c r="G67" s="1"/>
      <c r="H67" s="8">
        <v>28483.52</v>
      </c>
      <c r="I67" s="8">
        <v>44630</v>
      </c>
      <c r="J67" s="8">
        <f>ROUND((H67-I67),5)</f>
        <v>-16146.48</v>
      </c>
      <c r="K67" s="9">
        <v>46811</v>
      </c>
      <c r="L67" s="29">
        <f t="shared" si="10"/>
        <v>2181</v>
      </c>
      <c r="M67" s="37">
        <v>0</v>
      </c>
      <c r="N67" s="8">
        <v>0</v>
      </c>
      <c r="O67" s="8">
        <f t="shared" si="31"/>
        <v>0</v>
      </c>
      <c r="P67" s="9"/>
      <c r="Q67" s="29">
        <f t="shared" si="20"/>
        <v>0</v>
      </c>
      <c r="R67" s="37">
        <v>0</v>
      </c>
      <c r="S67" s="8">
        <v>0</v>
      </c>
      <c r="T67" s="8">
        <f t="shared" si="32"/>
        <v>0</v>
      </c>
      <c r="U67" s="9">
        <v>0</v>
      </c>
      <c r="V67" s="29">
        <f t="shared" si="45"/>
        <v>0</v>
      </c>
      <c r="W67" s="8">
        <f t="shared" si="47"/>
        <v>28483.52</v>
      </c>
      <c r="X67" s="8">
        <f t="shared" si="36"/>
        <v>44630</v>
      </c>
      <c r="Y67" s="8">
        <f t="shared" si="34"/>
        <v>-16146.48</v>
      </c>
      <c r="Z67" s="9">
        <f t="shared" si="41"/>
        <v>46811</v>
      </c>
      <c r="AA67" s="10">
        <f t="shared" si="46"/>
        <v>2181</v>
      </c>
    </row>
    <row r="68" spans="1:27" x14ac:dyDescent="0.3">
      <c r="A68" s="1"/>
      <c r="B68" s="1"/>
      <c r="C68" s="1"/>
      <c r="D68" s="1"/>
      <c r="E68" s="1"/>
      <c r="F68" s="1" t="s">
        <v>66</v>
      </c>
      <c r="G68" s="1"/>
      <c r="H68" s="8"/>
      <c r="I68" s="8"/>
      <c r="J68" s="8"/>
      <c r="K68" s="9"/>
      <c r="L68" s="29">
        <f t="shared" si="10"/>
        <v>0</v>
      </c>
      <c r="M68" s="37"/>
      <c r="N68" s="8"/>
      <c r="O68" s="8"/>
      <c r="P68" s="9"/>
      <c r="Q68" s="29"/>
      <c r="R68" s="37"/>
      <c r="S68" s="8">
        <v>0</v>
      </c>
      <c r="T68" s="8"/>
      <c r="U68" s="9">
        <v>0</v>
      </c>
      <c r="V68" s="29">
        <f t="shared" si="45"/>
        <v>0</v>
      </c>
      <c r="W68" s="8"/>
      <c r="X68" s="8"/>
      <c r="Y68" s="8"/>
      <c r="Z68" s="9"/>
      <c r="AA68" s="10"/>
    </row>
    <row r="69" spans="1:27" x14ac:dyDescent="0.3">
      <c r="A69" s="1"/>
      <c r="B69" s="1"/>
      <c r="C69" s="1"/>
      <c r="D69" s="1"/>
      <c r="E69" s="1"/>
      <c r="F69" s="1"/>
      <c r="G69" s="1" t="s">
        <v>67</v>
      </c>
      <c r="H69" s="8">
        <v>1015.1</v>
      </c>
      <c r="I69" s="8">
        <v>1440</v>
      </c>
      <c r="J69" s="8">
        <f>ROUND((H69-I69),5)</f>
        <v>-424.9</v>
      </c>
      <c r="K69" s="9">
        <v>1540</v>
      </c>
      <c r="L69" s="29">
        <f t="shared" si="10"/>
        <v>100</v>
      </c>
      <c r="M69" s="37">
        <v>0</v>
      </c>
      <c r="N69" s="8">
        <v>0</v>
      </c>
      <c r="O69" s="8">
        <f t="shared" si="31"/>
        <v>0</v>
      </c>
      <c r="P69" s="9">
        <v>0</v>
      </c>
      <c r="Q69" s="29">
        <f t="shared" si="20"/>
        <v>0</v>
      </c>
      <c r="R69" s="37">
        <v>0</v>
      </c>
      <c r="S69" s="8">
        <v>0</v>
      </c>
      <c r="T69" s="8">
        <f t="shared" si="32"/>
        <v>0</v>
      </c>
      <c r="U69" s="9">
        <v>0</v>
      </c>
      <c r="V69" s="29">
        <f t="shared" si="45"/>
        <v>0</v>
      </c>
      <c r="W69" s="8">
        <f t="shared" si="47"/>
        <v>1015.1</v>
      </c>
      <c r="X69" s="8">
        <f t="shared" si="36"/>
        <v>1440</v>
      </c>
      <c r="Y69" s="8">
        <f t="shared" si="34"/>
        <v>-424.9</v>
      </c>
      <c r="Z69" s="9">
        <f t="shared" si="41"/>
        <v>1540</v>
      </c>
      <c r="AA69" s="10">
        <f t="shared" si="46"/>
        <v>100</v>
      </c>
    </row>
    <row r="70" spans="1:27" x14ac:dyDescent="0.3">
      <c r="A70" s="1"/>
      <c r="B70" s="1"/>
      <c r="C70" s="1"/>
      <c r="D70" s="1"/>
      <c r="E70" s="1"/>
      <c r="F70" s="1"/>
      <c r="G70" s="1" t="s">
        <v>68</v>
      </c>
      <c r="H70" s="8">
        <v>19460.62</v>
      </c>
      <c r="I70" s="8">
        <v>27710</v>
      </c>
      <c r="J70" s="8">
        <f>ROUND((H70-I70),5)</f>
        <v>-8249.3799999999992</v>
      </c>
      <c r="K70" s="9">
        <v>28818.41</v>
      </c>
      <c r="L70" s="29">
        <f t="shared" si="10"/>
        <v>1108.4100000000001</v>
      </c>
      <c r="M70" s="37">
        <v>0</v>
      </c>
      <c r="N70" s="8">
        <v>0</v>
      </c>
      <c r="O70" s="8">
        <f t="shared" si="31"/>
        <v>0</v>
      </c>
      <c r="P70" s="9">
        <v>0</v>
      </c>
      <c r="Q70" s="29">
        <f t="shared" si="20"/>
        <v>0</v>
      </c>
      <c r="R70" s="37">
        <v>0</v>
      </c>
      <c r="S70" s="8">
        <v>0</v>
      </c>
      <c r="T70" s="8">
        <f t="shared" si="32"/>
        <v>0</v>
      </c>
      <c r="U70" s="9">
        <v>0</v>
      </c>
      <c r="V70" s="29">
        <f t="shared" si="45"/>
        <v>0</v>
      </c>
      <c r="W70" s="8">
        <f t="shared" si="47"/>
        <v>19460.62</v>
      </c>
      <c r="X70" s="8">
        <f t="shared" si="36"/>
        <v>27710</v>
      </c>
      <c r="Y70" s="8">
        <f t="shared" si="34"/>
        <v>-8249.3799999999992</v>
      </c>
      <c r="Z70" s="9">
        <f t="shared" si="41"/>
        <v>28818.41</v>
      </c>
      <c r="AA70" s="10">
        <f t="shared" si="46"/>
        <v>1108.4100000000001</v>
      </c>
    </row>
    <row r="71" spans="1:27" x14ac:dyDescent="0.3">
      <c r="A71" s="1"/>
      <c r="B71" s="1"/>
      <c r="C71" s="1"/>
      <c r="D71" s="1"/>
      <c r="E71" s="1"/>
      <c r="F71" s="1"/>
      <c r="G71" s="1" t="s">
        <v>69</v>
      </c>
      <c r="H71" s="8">
        <v>234978.05</v>
      </c>
      <c r="I71" s="8">
        <v>355000</v>
      </c>
      <c r="J71" s="8">
        <f>ROUND((H71-I71),5)</f>
        <v>-120021.95</v>
      </c>
      <c r="K71" s="9">
        <v>355000</v>
      </c>
      <c r="L71" s="29">
        <f t="shared" si="10"/>
        <v>0</v>
      </c>
      <c r="M71" s="37">
        <v>0</v>
      </c>
      <c r="N71" s="8">
        <v>0</v>
      </c>
      <c r="O71" s="8">
        <f t="shared" si="31"/>
        <v>0</v>
      </c>
      <c r="P71" s="9">
        <v>0</v>
      </c>
      <c r="Q71" s="29">
        <f t="shared" si="20"/>
        <v>0</v>
      </c>
      <c r="R71" s="37">
        <v>0</v>
      </c>
      <c r="S71" s="8">
        <v>0</v>
      </c>
      <c r="T71" s="8">
        <f t="shared" si="32"/>
        <v>0</v>
      </c>
      <c r="U71" s="9">
        <v>0</v>
      </c>
      <c r="V71" s="29">
        <f t="shared" si="45"/>
        <v>0</v>
      </c>
      <c r="W71" s="8">
        <f t="shared" si="47"/>
        <v>234978.05</v>
      </c>
      <c r="X71" s="8">
        <f t="shared" si="36"/>
        <v>355000</v>
      </c>
      <c r="Y71" s="8">
        <f t="shared" si="34"/>
        <v>-120021.95</v>
      </c>
      <c r="Z71" s="9">
        <f t="shared" si="41"/>
        <v>355000</v>
      </c>
      <c r="AA71" s="10">
        <f t="shared" si="46"/>
        <v>0</v>
      </c>
    </row>
    <row r="72" spans="1:27" ht="15" thickBot="1" x14ac:dyDescent="0.35">
      <c r="A72" s="1"/>
      <c r="B72" s="1"/>
      <c r="C72" s="1"/>
      <c r="D72" s="1"/>
      <c r="E72" s="1"/>
      <c r="F72" s="1"/>
      <c r="G72" s="1" t="s">
        <v>70</v>
      </c>
      <c r="H72" s="11"/>
      <c r="I72" s="11"/>
      <c r="J72" s="11"/>
      <c r="K72" s="12"/>
      <c r="L72" s="30">
        <f t="shared" si="10"/>
        <v>0</v>
      </c>
      <c r="M72" s="38">
        <v>0</v>
      </c>
      <c r="N72" s="11">
        <v>0</v>
      </c>
      <c r="O72" s="11">
        <f t="shared" si="31"/>
        <v>0</v>
      </c>
      <c r="P72" s="12">
        <v>0</v>
      </c>
      <c r="Q72" s="30">
        <f t="shared" si="20"/>
        <v>0</v>
      </c>
      <c r="R72" s="38">
        <v>0</v>
      </c>
      <c r="S72" s="11">
        <v>0</v>
      </c>
      <c r="T72" s="11">
        <f t="shared" si="32"/>
        <v>0</v>
      </c>
      <c r="U72" s="12">
        <v>0</v>
      </c>
      <c r="V72" s="30">
        <f t="shared" si="45"/>
        <v>0</v>
      </c>
      <c r="W72" s="11">
        <f t="shared" si="47"/>
        <v>0</v>
      </c>
      <c r="X72" s="11">
        <f t="shared" si="36"/>
        <v>0</v>
      </c>
      <c r="Y72" s="11">
        <f t="shared" si="34"/>
        <v>0</v>
      </c>
      <c r="Z72" s="12">
        <f t="shared" si="41"/>
        <v>0</v>
      </c>
      <c r="AA72" s="13">
        <f t="shared" si="46"/>
        <v>0</v>
      </c>
    </row>
    <row r="73" spans="1:27" x14ac:dyDescent="0.3">
      <c r="A73" s="1"/>
      <c r="B73" s="1"/>
      <c r="C73" s="1"/>
      <c r="D73" s="1"/>
      <c r="E73" s="1"/>
      <c r="F73" s="1" t="s">
        <v>71</v>
      </c>
      <c r="G73" s="1"/>
      <c r="H73" s="8">
        <f>ROUND(SUM(H68:H72),5)</f>
        <v>255453.77</v>
      </c>
      <c r="I73" s="8">
        <f>ROUND(SUM(I68:I72),5)</f>
        <v>384150</v>
      </c>
      <c r="J73" s="8">
        <f>ROUND((H73-I73),5)</f>
        <v>-128696.23</v>
      </c>
      <c r="K73" s="9">
        <f>ROUND(SUM(K68:K72),5)</f>
        <v>385358.41</v>
      </c>
      <c r="L73" s="29">
        <f>ROUND(SUM(L68:L72),5)</f>
        <v>1208.4100000000001</v>
      </c>
      <c r="M73" s="37">
        <f>ROUND(SUM(M68:M72),5)</f>
        <v>0</v>
      </c>
      <c r="N73" s="8">
        <f>ROUND(SUM(N68:N72),5)</f>
        <v>0</v>
      </c>
      <c r="O73" s="8">
        <f t="shared" si="31"/>
        <v>0</v>
      </c>
      <c r="P73" s="9">
        <f>ROUND(SUM(P68:P72),5)</f>
        <v>0</v>
      </c>
      <c r="Q73" s="29">
        <f>ROUND(SUM(Q68:Q72),5)</f>
        <v>0</v>
      </c>
      <c r="R73" s="37">
        <f>ROUND(SUM(R68:R72),5)</f>
        <v>0</v>
      </c>
      <c r="S73" s="8">
        <f>ROUND(SUM(S68:S72),5)</f>
        <v>0</v>
      </c>
      <c r="T73" s="8">
        <f t="shared" si="32"/>
        <v>0</v>
      </c>
      <c r="U73" s="9">
        <f>ROUND(SUM(U68:U72),5)</f>
        <v>0</v>
      </c>
      <c r="V73" s="29">
        <f>ROUND(SUM(V68:V72),5)</f>
        <v>0</v>
      </c>
      <c r="W73" s="8">
        <f>ROUND(SUM(W68:W72),5)</f>
        <v>255453.77</v>
      </c>
      <c r="X73" s="8">
        <f t="shared" si="36"/>
        <v>384150</v>
      </c>
      <c r="Y73" s="8">
        <f t="shared" si="34"/>
        <v>-128696.23</v>
      </c>
      <c r="Z73" s="9">
        <f>ROUND(K73+P73+U73,5)</f>
        <v>385358.41</v>
      </c>
      <c r="AA73" s="10">
        <f>ROUND(SUM(AA68:AA72),5)</f>
        <v>1208.4100000000001</v>
      </c>
    </row>
    <row r="74" spans="1:27" x14ac:dyDescent="0.3">
      <c r="A74" s="1"/>
      <c r="B74" s="1"/>
      <c r="C74" s="1"/>
      <c r="D74" s="1"/>
      <c r="E74" s="1"/>
      <c r="F74" s="1" t="s">
        <v>72</v>
      </c>
      <c r="G74" s="1"/>
      <c r="H74" s="8">
        <v>92.21</v>
      </c>
      <c r="I74" s="8">
        <v>180</v>
      </c>
      <c r="J74" s="8">
        <f>ROUND((H74-I74),5)</f>
        <v>-87.79</v>
      </c>
      <c r="K74" s="9">
        <v>144</v>
      </c>
      <c r="L74" s="29">
        <f t="shared" si="10"/>
        <v>-36</v>
      </c>
      <c r="M74" s="37">
        <v>0</v>
      </c>
      <c r="N74" s="8">
        <v>250</v>
      </c>
      <c r="O74" s="8">
        <f>ROUND((M74-N74),5)</f>
        <v>-250</v>
      </c>
      <c r="P74" s="9">
        <v>250</v>
      </c>
      <c r="Q74" s="29">
        <f t="shared" si="20"/>
        <v>0</v>
      </c>
      <c r="R74" s="37">
        <v>0</v>
      </c>
      <c r="S74" s="8">
        <v>0</v>
      </c>
      <c r="T74" s="8">
        <f t="shared" si="32"/>
        <v>0</v>
      </c>
      <c r="U74" s="9">
        <v>0</v>
      </c>
      <c r="V74" s="29">
        <f t="shared" ref="V74:V80" si="48">ROUND((U74-S74),5)</f>
        <v>0</v>
      </c>
      <c r="W74" s="8">
        <f>R74+M74+H74</f>
        <v>92.21</v>
      </c>
      <c r="X74" s="8">
        <f t="shared" si="36"/>
        <v>430</v>
      </c>
      <c r="Y74" s="8">
        <f t="shared" si="34"/>
        <v>-337.79</v>
      </c>
      <c r="Z74" s="9">
        <f t="shared" si="41"/>
        <v>394</v>
      </c>
      <c r="AA74" s="10">
        <f t="shared" ref="AA74:AA80" si="49">ROUND((Z74-X74),5)</f>
        <v>-36</v>
      </c>
    </row>
    <row r="75" spans="1:27" x14ac:dyDescent="0.3">
      <c r="A75" s="1"/>
      <c r="B75" s="1"/>
      <c r="C75" s="1"/>
      <c r="D75" s="1"/>
      <c r="E75" s="1"/>
      <c r="F75" s="1" t="s">
        <v>73</v>
      </c>
      <c r="G75" s="1"/>
      <c r="H75" s="8">
        <v>1010</v>
      </c>
      <c r="I75" s="8">
        <v>12010</v>
      </c>
      <c r="J75" s="8">
        <f>ROUND((H75-I75),5)</f>
        <v>-11000</v>
      </c>
      <c r="K75" s="9">
        <v>12860</v>
      </c>
      <c r="L75" s="29">
        <f t="shared" si="10"/>
        <v>850</v>
      </c>
      <c r="M75" s="37">
        <v>0</v>
      </c>
      <c r="N75" s="8">
        <v>0</v>
      </c>
      <c r="O75" s="8">
        <f t="shared" si="31"/>
        <v>0</v>
      </c>
      <c r="P75" s="9">
        <v>0</v>
      </c>
      <c r="Q75" s="29">
        <f t="shared" si="20"/>
        <v>0</v>
      </c>
      <c r="R75" s="37">
        <v>0</v>
      </c>
      <c r="S75" s="8">
        <v>0</v>
      </c>
      <c r="T75" s="8">
        <f t="shared" si="32"/>
        <v>0</v>
      </c>
      <c r="U75" s="9">
        <v>0</v>
      </c>
      <c r="V75" s="29">
        <f t="shared" si="48"/>
        <v>0</v>
      </c>
      <c r="W75" s="8">
        <f t="shared" ref="W75:W80" si="50">R75+M75+H75</f>
        <v>1010</v>
      </c>
      <c r="X75" s="8">
        <f t="shared" si="36"/>
        <v>12010</v>
      </c>
      <c r="Y75" s="8">
        <f t="shared" si="34"/>
        <v>-11000</v>
      </c>
      <c r="Z75" s="9">
        <f t="shared" si="41"/>
        <v>12860</v>
      </c>
      <c r="AA75" s="10">
        <f t="shared" si="49"/>
        <v>850</v>
      </c>
    </row>
    <row r="76" spans="1:27" ht="16.2" customHeight="1" x14ac:dyDescent="0.3">
      <c r="A76" s="1"/>
      <c r="B76" s="1"/>
      <c r="C76" s="1"/>
      <c r="D76" s="1"/>
      <c r="E76" s="1"/>
      <c r="F76" s="1" t="s">
        <v>74</v>
      </c>
      <c r="G76" s="1"/>
      <c r="H76" s="8">
        <v>236.08</v>
      </c>
      <c r="I76" s="8">
        <v>0</v>
      </c>
      <c r="J76" s="8">
        <f>ROUND((H76-I76),5)</f>
        <v>236.08</v>
      </c>
      <c r="K76" s="9">
        <v>0</v>
      </c>
      <c r="L76" s="29">
        <f t="shared" ref="L76:L90" si="51">ROUND((K76-I76),5)</f>
        <v>0</v>
      </c>
      <c r="M76" s="37">
        <v>0</v>
      </c>
      <c r="N76" s="8">
        <v>0</v>
      </c>
      <c r="O76" s="8">
        <f t="shared" si="31"/>
        <v>0</v>
      </c>
      <c r="P76" s="9">
        <v>0</v>
      </c>
      <c r="Q76" s="29">
        <f t="shared" si="20"/>
        <v>0</v>
      </c>
      <c r="R76" s="37">
        <v>0</v>
      </c>
      <c r="S76" s="8">
        <v>0</v>
      </c>
      <c r="T76" s="8">
        <f t="shared" si="32"/>
        <v>0</v>
      </c>
      <c r="U76" s="9">
        <v>0</v>
      </c>
      <c r="V76" s="29">
        <f t="shared" si="48"/>
        <v>0</v>
      </c>
      <c r="W76" s="8">
        <f t="shared" si="50"/>
        <v>236.08</v>
      </c>
      <c r="X76" s="8">
        <f t="shared" si="36"/>
        <v>0</v>
      </c>
      <c r="Y76" s="8">
        <f t="shared" si="34"/>
        <v>236.08</v>
      </c>
      <c r="Z76" s="9">
        <f t="shared" si="41"/>
        <v>0</v>
      </c>
      <c r="AA76" s="10">
        <f t="shared" si="49"/>
        <v>0</v>
      </c>
    </row>
    <row r="77" spans="1:27" x14ac:dyDescent="0.3">
      <c r="A77" s="1"/>
      <c r="B77" s="1"/>
      <c r="C77" s="1"/>
      <c r="D77" s="1"/>
      <c r="E77" s="1"/>
      <c r="F77" s="1" t="s">
        <v>75</v>
      </c>
      <c r="G77" s="1"/>
      <c r="H77" s="8">
        <v>64.19</v>
      </c>
      <c r="I77" s="8"/>
      <c r="J77" s="8">
        <f t="shared" ref="J77:J86" si="52">ROUND((H77-I77),5)</f>
        <v>64.19</v>
      </c>
      <c r="K77" s="9"/>
      <c r="L77" s="29">
        <f t="shared" si="51"/>
        <v>0</v>
      </c>
      <c r="M77" s="37">
        <v>0</v>
      </c>
      <c r="N77" s="8">
        <v>0</v>
      </c>
      <c r="O77" s="8">
        <f t="shared" si="31"/>
        <v>0</v>
      </c>
      <c r="P77" s="9">
        <v>0</v>
      </c>
      <c r="Q77" s="29"/>
      <c r="R77" s="37">
        <v>0</v>
      </c>
      <c r="S77" s="8">
        <v>0</v>
      </c>
      <c r="T77" s="8">
        <f t="shared" si="32"/>
        <v>0</v>
      </c>
      <c r="U77" s="9">
        <v>0</v>
      </c>
      <c r="V77" s="29">
        <f t="shared" si="48"/>
        <v>0</v>
      </c>
      <c r="W77" s="8">
        <f t="shared" si="50"/>
        <v>64.19</v>
      </c>
      <c r="X77" s="8"/>
      <c r="Y77" s="8">
        <f t="shared" si="34"/>
        <v>64.19</v>
      </c>
      <c r="Z77" s="9"/>
      <c r="AA77" s="10"/>
    </row>
    <row r="78" spans="1:27" x14ac:dyDescent="0.3">
      <c r="A78" s="1"/>
      <c r="B78" s="1"/>
      <c r="C78" s="1"/>
      <c r="D78" s="1"/>
      <c r="E78" s="1"/>
      <c r="F78" s="1"/>
      <c r="G78" s="1" t="s">
        <v>76</v>
      </c>
      <c r="H78" s="8">
        <v>322.23</v>
      </c>
      <c r="I78" s="8">
        <v>300</v>
      </c>
      <c r="J78" s="8">
        <f t="shared" si="52"/>
        <v>22.23</v>
      </c>
      <c r="K78" s="9">
        <v>480</v>
      </c>
      <c r="L78" s="29">
        <f t="shared" si="51"/>
        <v>180</v>
      </c>
      <c r="M78" s="37">
        <v>0</v>
      </c>
      <c r="N78" s="8">
        <v>0</v>
      </c>
      <c r="O78" s="8">
        <f t="shared" si="31"/>
        <v>0</v>
      </c>
      <c r="P78" s="9">
        <v>0</v>
      </c>
      <c r="Q78" s="29">
        <f t="shared" si="20"/>
        <v>0</v>
      </c>
      <c r="R78" s="37">
        <v>0</v>
      </c>
      <c r="S78" s="8">
        <v>0</v>
      </c>
      <c r="T78" s="8">
        <f t="shared" si="32"/>
        <v>0</v>
      </c>
      <c r="U78" s="9">
        <v>0</v>
      </c>
      <c r="V78" s="29">
        <f t="shared" si="48"/>
        <v>0</v>
      </c>
      <c r="W78" s="8">
        <f t="shared" si="50"/>
        <v>322.23</v>
      </c>
      <c r="X78" s="8">
        <f t="shared" si="36"/>
        <v>300</v>
      </c>
      <c r="Y78" s="8">
        <f t="shared" si="34"/>
        <v>22.23</v>
      </c>
      <c r="Z78" s="9">
        <f t="shared" si="41"/>
        <v>480</v>
      </c>
      <c r="AA78" s="10">
        <f t="shared" si="49"/>
        <v>180</v>
      </c>
    </row>
    <row r="79" spans="1:27" x14ac:dyDescent="0.3">
      <c r="A79" s="1"/>
      <c r="B79" s="1"/>
      <c r="C79" s="1"/>
      <c r="D79" s="1"/>
      <c r="E79" s="1"/>
      <c r="F79" s="1"/>
      <c r="G79" s="1" t="s">
        <v>77</v>
      </c>
      <c r="H79" s="8">
        <v>1120.4000000000001</v>
      </c>
      <c r="I79" s="8">
        <v>1200</v>
      </c>
      <c r="J79" s="8">
        <f t="shared" si="52"/>
        <v>-79.599999999999994</v>
      </c>
      <c r="K79" s="9">
        <v>2700</v>
      </c>
      <c r="L79" s="29">
        <f t="shared" si="51"/>
        <v>1500</v>
      </c>
      <c r="M79" s="37">
        <v>0</v>
      </c>
      <c r="N79" s="8">
        <v>0</v>
      </c>
      <c r="O79" s="8">
        <f t="shared" si="31"/>
        <v>0</v>
      </c>
      <c r="P79" s="9">
        <v>0</v>
      </c>
      <c r="Q79" s="29">
        <f t="shared" si="20"/>
        <v>0</v>
      </c>
      <c r="R79" s="37">
        <v>0</v>
      </c>
      <c r="S79" s="8">
        <v>0</v>
      </c>
      <c r="T79" s="8">
        <f t="shared" si="32"/>
        <v>0</v>
      </c>
      <c r="U79" s="9">
        <v>0</v>
      </c>
      <c r="V79" s="29">
        <f t="shared" si="48"/>
        <v>0</v>
      </c>
      <c r="W79" s="8">
        <f t="shared" si="50"/>
        <v>1120.4000000000001</v>
      </c>
      <c r="X79" s="8">
        <f t="shared" si="36"/>
        <v>1200</v>
      </c>
      <c r="Y79" s="8">
        <f t="shared" si="34"/>
        <v>-79.599999999999994</v>
      </c>
      <c r="Z79" s="9">
        <f t="shared" si="41"/>
        <v>2700</v>
      </c>
      <c r="AA79" s="10">
        <f t="shared" si="49"/>
        <v>1500</v>
      </c>
    </row>
    <row r="80" spans="1:27" ht="15" thickBot="1" x14ac:dyDescent="0.35">
      <c r="A80" s="1"/>
      <c r="B80" s="1"/>
      <c r="C80" s="1"/>
      <c r="D80" s="1"/>
      <c r="E80" s="1"/>
      <c r="F80" s="1"/>
      <c r="G80" s="1" t="s">
        <v>78</v>
      </c>
      <c r="H80" s="11">
        <v>0</v>
      </c>
      <c r="I80" s="11">
        <v>400</v>
      </c>
      <c r="J80" s="11">
        <f t="shared" si="52"/>
        <v>-400</v>
      </c>
      <c r="K80" s="12">
        <v>300</v>
      </c>
      <c r="L80" s="30">
        <f t="shared" si="51"/>
        <v>-100</v>
      </c>
      <c r="M80" s="38">
        <v>0</v>
      </c>
      <c r="N80" s="11">
        <v>0</v>
      </c>
      <c r="O80" s="11">
        <f t="shared" si="31"/>
        <v>0</v>
      </c>
      <c r="P80" s="12">
        <v>0</v>
      </c>
      <c r="Q80" s="30">
        <f t="shared" si="20"/>
        <v>0</v>
      </c>
      <c r="R80" s="38">
        <v>0</v>
      </c>
      <c r="S80" s="11">
        <v>0</v>
      </c>
      <c r="T80" s="11">
        <f t="shared" si="32"/>
        <v>0</v>
      </c>
      <c r="U80" s="12">
        <v>0</v>
      </c>
      <c r="V80" s="30">
        <f t="shared" si="48"/>
        <v>0</v>
      </c>
      <c r="W80" s="11">
        <f t="shared" si="50"/>
        <v>0</v>
      </c>
      <c r="X80" s="11">
        <f t="shared" si="36"/>
        <v>400</v>
      </c>
      <c r="Y80" s="11">
        <f t="shared" si="34"/>
        <v>-400</v>
      </c>
      <c r="Z80" s="12">
        <f t="shared" si="41"/>
        <v>300</v>
      </c>
      <c r="AA80" s="13">
        <f t="shared" si="49"/>
        <v>-100</v>
      </c>
    </row>
    <row r="81" spans="1:27" x14ac:dyDescent="0.3">
      <c r="A81" s="1"/>
      <c r="B81" s="1"/>
      <c r="C81" s="1"/>
      <c r="D81" s="1"/>
      <c r="E81" s="1"/>
      <c r="F81" s="1" t="s">
        <v>79</v>
      </c>
      <c r="G81" s="1"/>
      <c r="H81" s="8">
        <f t="shared" ref="H81:M81" si="53">ROUND(SUM(H77:H80),5)</f>
        <v>1506.82</v>
      </c>
      <c r="I81" s="8">
        <f t="shared" si="53"/>
        <v>1900</v>
      </c>
      <c r="J81" s="8">
        <f t="shared" si="53"/>
        <v>-393.18</v>
      </c>
      <c r="K81" s="9">
        <f t="shared" si="53"/>
        <v>3480</v>
      </c>
      <c r="L81" s="29">
        <f t="shared" si="53"/>
        <v>1580</v>
      </c>
      <c r="M81" s="37">
        <f t="shared" si="53"/>
        <v>0</v>
      </c>
      <c r="N81" s="8">
        <v>0</v>
      </c>
      <c r="O81" s="8">
        <f t="shared" si="31"/>
        <v>0</v>
      </c>
      <c r="P81" s="9">
        <f>ROUND(SUM(P77:P80),5)</f>
        <v>0</v>
      </c>
      <c r="Q81" s="29">
        <f>ROUND(SUM(Q77:Q80),5)</f>
        <v>0</v>
      </c>
      <c r="R81" s="37">
        <f>ROUND(SUM(R77:R80),5)</f>
        <v>0</v>
      </c>
      <c r="S81" s="8">
        <v>0</v>
      </c>
      <c r="T81" s="8">
        <f t="shared" si="32"/>
        <v>0</v>
      </c>
      <c r="U81" s="9">
        <f>ROUND(SUM(U77:U80),5)</f>
        <v>0</v>
      </c>
      <c r="V81" s="29">
        <f>ROUND(SUM(V77:V80),5)</f>
        <v>0</v>
      </c>
      <c r="W81" s="8">
        <f>ROUND(SUM(W77:W80),5)</f>
        <v>1506.82</v>
      </c>
      <c r="X81" s="8">
        <f t="shared" si="36"/>
        <v>1900</v>
      </c>
      <c r="Y81" s="8">
        <f t="shared" si="34"/>
        <v>-393.18</v>
      </c>
      <c r="Z81" s="9">
        <f>ROUND(K81+P81+U81,5)</f>
        <v>3480</v>
      </c>
      <c r="AA81" s="10">
        <f>ROUND(SUM(AA77:AA80),5)</f>
        <v>1580</v>
      </c>
    </row>
    <row r="82" spans="1:27" x14ac:dyDescent="0.3">
      <c r="A82" s="1"/>
      <c r="B82" s="1"/>
      <c r="C82" s="1"/>
      <c r="D82" s="1"/>
      <c r="E82" s="1"/>
      <c r="F82" s="1" t="s">
        <v>80</v>
      </c>
      <c r="G82" s="1"/>
      <c r="H82" s="8">
        <v>1550</v>
      </c>
      <c r="I82" s="8">
        <v>2975</v>
      </c>
      <c r="J82" s="8">
        <f t="shared" si="52"/>
        <v>-1425</v>
      </c>
      <c r="K82" s="9">
        <v>3675</v>
      </c>
      <c r="L82" s="29">
        <f>ROUND((K82-I82),5)</f>
        <v>700</v>
      </c>
      <c r="M82" s="37">
        <v>0</v>
      </c>
      <c r="N82" s="8">
        <v>0</v>
      </c>
      <c r="O82" s="8">
        <f t="shared" si="31"/>
        <v>0</v>
      </c>
      <c r="P82" s="9">
        <v>0</v>
      </c>
      <c r="Q82" s="29">
        <f t="shared" si="20"/>
        <v>0</v>
      </c>
      <c r="R82" s="37">
        <v>0</v>
      </c>
      <c r="S82" s="8">
        <v>0</v>
      </c>
      <c r="T82" s="8">
        <f t="shared" si="32"/>
        <v>0</v>
      </c>
      <c r="U82" s="9">
        <v>0</v>
      </c>
      <c r="V82" s="29">
        <f t="shared" ref="V82:V83" si="54">ROUND((U82-S82),5)</f>
        <v>0</v>
      </c>
      <c r="W82" s="8">
        <f>R82+M82+H82</f>
        <v>1550</v>
      </c>
      <c r="X82" s="8">
        <f t="shared" si="36"/>
        <v>2975</v>
      </c>
      <c r="Y82" s="8">
        <f t="shared" si="34"/>
        <v>-1425</v>
      </c>
      <c r="Z82" s="9">
        <f t="shared" si="41"/>
        <v>3675</v>
      </c>
      <c r="AA82" s="10">
        <f t="shared" ref="AA82:AA83" si="55">ROUND((Z82-X82),5)</f>
        <v>700</v>
      </c>
    </row>
    <row r="83" spans="1:27" ht="15" thickBot="1" x14ac:dyDescent="0.35">
      <c r="A83" s="1"/>
      <c r="B83" s="1"/>
      <c r="C83" s="1"/>
      <c r="D83" s="1"/>
      <c r="E83" s="1"/>
      <c r="F83" s="1" t="s">
        <v>81</v>
      </c>
      <c r="G83" s="1"/>
      <c r="H83" s="8">
        <v>0</v>
      </c>
      <c r="I83" s="8">
        <v>1000</v>
      </c>
      <c r="J83" s="8">
        <f t="shared" si="52"/>
        <v>-1000</v>
      </c>
      <c r="K83" s="9">
        <v>1000</v>
      </c>
      <c r="L83" s="29">
        <f>ROUND((K83-I83),5)</f>
        <v>0</v>
      </c>
      <c r="M83" s="37">
        <v>0</v>
      </c>
      <c r="N83" s="8">
        <v>0</v>
      </c>
      <c r="O83" s="8">
        <f t="shared" si="31"/>
        <v>0</v>
      </c>
      <c r="P83" s="9">
        <v>0</v>
      </c>
      <c r="Q83" s="29">
        <f t="shared" si="20"/>
        <v>0</v>
      </c>
      <c r="R83" s="37">
        <v>0</v>
      </c>
      <c r="S83" s="8">
        <v>0</v>
      </c>
      <c r="T83" s="8">
        <f t="shared" si="32"/>
        <v>0</v>
      </c>
      <c r="U83" s="9">
        <v>0</v>
      </c>
      <c r="V83" s="29">
        <f t="shared" si="54"/>
        <v>0</v>
      </c>
      <c r="W83" s="8">
        <f>R83+M83+H83</f>
        <v>0</v>
      </c>
      <c r="X83" s="8">
        <f t="shared" si="36"/>
        <v>1000</v>
      </c>
      <c r="Y83" s="11">
        <f t="shared" si="34"/>
        <v>-1000</v>
      </c>
      <c r="Z83" s="12">
        <f t="shared" si="41"/>
        <v>1000</v>
      </c>
      <c r="AA83" s="10">
        <f t="shared" si="55"/>
        <v>0</v>
      </c>
    </row>
    <row r="84" spans="1:27" ht="15" thickBot="1" x14ac:dyDescent="0.35">
      <c r="A84" s="1"/>
      <c r="B84" s="1"/>
      <c r="C84" s="1"/>
      <c r="D84" s="1"/>
      <c r="E84" s="1" t="s">
        <v>82</v>
      </c>
      <c r="F84" s="1"/>
      <c r="G84" s="1"/>
      <c r="H84" s="19">
        <f>ROUND(SUM(H48:H53)+SUM(H55:H57)+SUM(H64:H67)+SUM(H73:H76)+SUM(H81:H82),5)</f>
        <v>382015.41</v>
      </c>
      <c r="I84" s="19">
        <f>ROUND(SUM(I48:I53)+SUM(I55:I57)+SUM(I64:I67)+SUM(I73:I76)+SUM(I81:I83),5)</f>
        <v>601195</v>
      </c>
      <c r="J84" s="19">
        <f>ROUND(SUM(J48:J53)+SUM(J54:J57)+SUM(J64:J67)+SUM(J73:J76)+SUM(J81:J83),5)</f>
        <v>-219179.59</v>
      </c>
      <c r="K84" s="20">
        <f>ROUND(SUM(K48:K53)+SUM(K55:K57)+SUM(K64:K67)+SUM(K73:K76)+SUM(K81:K83),5)</f>
        <v>612332.41</v>
      </c>
      <c r="L84" s="21">
        <f>ROUND(SUM(L48:L53)+SUM(L55:L57)+SUM(L64:L67)+SUM(L73:L76)+SUM(L81:L82),5)</f>
        <v>11137.41</v>
      </c>
      <c r="M84" s="41">
        <f>ROUND(SUM(M48:M54)+SUM(M56:M57)+SUM(M64:M67)+SUM(M73:M76)+SUM(M81:M82),5)</f>
        <v>0</v>
      </c>
      <c r="N84" s="19">
        <f>ROUND(SUM(N48:N54)+SUM(N56:N57)+SUM(N64:N67)+SUM(N73:N76)+SUM(N81:N82),5)</f>
        <v>625</v>
      </c>
      <c r="O84" s="19">
        <f>ROUND((M84-N84),5)</f>
        <v>-625</v>
      </c>
      <c r="P84" s="20">
        <f>ROUND(SUM(P48:P54)+SUM(P56:P57)+SUM(P64:P67)+SUM(P73:P76)+SUM(P81:P82),5)</f>
        <v>625</v>
      </c>
      <c r="Q84" s="33">
        <f>ROUND(SUM(Q48:Q54)+SUM(Q56:Q57)+SUM(Q64:Q67)+SUM(Q73:Q76)+SUM(Q81:Q82),5)</f>
        <v>0</v>
      </c>
      <c r="R84" s="41">
        <f>ROUND(SUM(R48:R54)+SUM(R56:R57)+SUM(R64:R67)+SUM(R73:R76)+SUM(R81:R82),5)</f>
        <v>0</v>
      </c>
      <c r="S84" s="19">
        <f>ROUND(SUM(S48:S54)+SUM(S56:S57)+SUM(S64:S67)+SUM(S73:S76)+SUM(S81:S82),5)</f>
        <v>0</v>
      </c>
      <c r="T84" s="19">
        <f>ROUND((R84-S84),5)</f>
        <v>0</v>
      </c>
      <c r="U84" s="20">
        <f>ROUND(SUM(U48:U54)+SUM(U56:U57)+SUM(U64:U67)+SUM(U73:U76)+SUM(U81:U82),5)</f>
        <v>16200</v>
      </c>
      <c r="V84" s="33">
        <f>ROUND(SUM(V48:V54)+SUM(V56:V57)+SUM(V64:V67)+SUM(V73:V76)+SUM(V81:V82),5)</f>
        <v>16200</v>
      </c>
      <c r="W84" s="19">
        <f>ROUND(SUM(W48:W54)+SUM(W55:W57)+SUM(W64:W67)+SUM(W73:W76)+SUM(W81:W82),5)</f>
        <v>382015.41</v>
      </c>
      <c r="X84" s="19">
        <f>ROUND(SUM(X48:X54)+SUM(X55:X57)+SUM(X64:X67)+SUM(X73:X76)+SUM(X81:X83),5)</f>
        <v>601820</v>
      </c>
      <c r="Y84" s="19">
        <f>ROUND(SUM(Y48:Y54)+SUM(Y55:Y57)+SUM(Y64:Y67)+SUM(Y73:Y76)+SUM(Y81:Y83),5)</f>
        <v>-219804.59</v>
      </c>
      <c r="Z84" s="12">
        <f>ROUND(K84+P84+U84,5)</f>
        <v>629157.41</v>
      </c>
      <c r="AA84" s="21">
        <f>ROUND(SUM(AA48:AA54)+SUM(AA55:AA57)+SUM(AA64:AA67)+SUM(AA73:AA76)+SUM(AA81:AA82),5)</f>
        <v>27337.41</v>
      </c>
    </row>
    <row r="85" spans="1:27" ht="15" thickBot="1" x14ac:dyDescent="0.35">
      <c r="A85" s="1"/>
      <c r="B85" s="1"/>
      <c r="C85" s="1"/>
      <c r="D85" s="1" t="s">
        <v>83</v>
      </c>
      <c r="E85" s="1"/>
      <c r="F85" s="1"/>
      <c r="G85" s="1"/>
      <c r="H85" s="17">
        <f>ROUND(SUM(H42:H43)+H47+H84,5)</f>
        <v>382268.38</v>
      </c>
      <c r="I85" s="17">
        <f>ROUND(SUM(I42:I43)+I47+I84,5)</f>
        <v>606470</v>
      </c>
      <c r="J85" s="17">
        <f t="shared" si="52"/>
        <v>-224201.62</v>
      </c>
      <c r="K85" s="22">
        <f>ROUND(SUM(K42:K43)+K47+K84,5)</f>
        <v>623637.41</v>
      </c>
      <c r="L85" s="34">
        <f>ROUND(SUM(L42:L43)+L47+L84,5)</f>
        <v>17167.41</v>
      </c>
      <c r="M85" s="40">
        <f>ROUND(SUM(M42:M43)+M47+M84,5)</f>
        <v>0</v>
      </c>
      <c r="N85" s="17">
        <f>ROUND(SUM(N42:N43)+N47+N84,5)</f>
        <v>2625</v>
      </c>
      <c r="O85" s="17">
        <f>ROUND((M85-N85),5)</f>
        <v>-2625</v>
      </c>
      <c r="P85" s="22">
        <f>ROUND(SUM(P42:P43)+P47+P84,5)</f>
        <v>2625</v>
      </c>
      <c r="Q85" s="34">
        <f>ROUND(SUM(Q42:Q43)+Q47+Q84,5)</f>
        <v>0</v>
      </c>
      <c r="R85" s="40">
        <f>ROUND(SUM(R42:R43)+R47+R84,5)</f>
        <v>30023.759999999998</v>
      </c>
      <c r="S85" s="17">
        <f>ROUND(SUM(S42:S43)+S47+S84,5)</f>
        <v>42798.68</v>
      </c>
      <c r="T85" s="17">
        <f>ROUND((R85-S85),5)</f>
        <v>-12774.92</v>
      </c>
      <c r="U85" s="22">
        <f>ROUND(SUM(U42:U43)+U47+U84,5)</f>
        <v>90923</v>
      </c>
      <c r="V85" s="34">
        <f>ROUND(SUM(V42:V43)+V47+V84,5)</f>
        <v>48124.32</v>
      </c>
      <c r="W85" s="17">
        <f>ROUND(SUM(W42:W43)+W47+W84,5)</f>
        <v>412292.14</v>
      </c>
      <c r="X85" s="17">
        <f>ROUND(SUM(X42:X43)+X47+X84,5)</f>
        <v>651893.68000000005</v>
      </c>
      <c r="Y85" s="17">
        <f>ROUND(SUM(Y42:Y43)+Y47+Y84,5)</f>
        <v>-239601.54</v>
      </c>
      <c r="Z85" s="12">
        <f t="shared" ref="Z85" si="56">ROUND(K85+P85+U85,5)</f>
        <v>717185.41</v>
      </c>
      <c r="AA85" s="23">
        <f>ROUND(SUM(AA42:AA43)+AA47+AA84,5)</f>
        <v>65291.73</v>
      </c>
    </row>
    <row r="86" spans="1:27" x14ac:dyDescent="0.3">
      <c r="A86" s="1"/>
      <c r="B86" s="1" t="s">
        <v>84</v>
      </c>
      <c r="C86" s="1"/>
      <c r="D86" s="1"/>
      <c r="E86" s="1"/>
      <c r="F86" s="1"/>
      <c r="G86" s="1"/>
      <c r="H86" s="8">
        <f>ROUND(H41-H85,5)</f>
        <v>-342591.66</v>
      </c>
      <c r="I86" s="8">
        <f>ROUND(I3+I41-I85,5)</f>
        <v>-586320</v>
      </c>
      <c r="J86" s="8">
        <f t="shared" si="52"/>
        <v>243728.34</v>
      </c>
      <c r="K86" s="9">
        <f>ROUND(K3+K41-K85,5)</f>
        <v>-588737.41</v>
      </c>
      <c r="L86" s="35">
        <f>ROUND(L3+L41-L85,5)</f>
        <v>-2417.41</v>
      </c>
      <c r="M86" s="37">
        <f>ROUND(M3+M41-M85,5)</f>
        <v>337403.23</v>
      </c>
      <c r="N86" s="8">
        <f>ROUND(N3+N41-N85,5)</f>
        <v>449895</v>
      </c>
      <c r="O86" s="8">
        <f>ROUND((M86-N86),5)</f>
        <v>-112491.77</v>
      </c>
      <c r="P86" s="9">
        <f>ROUND(P3+P41-P85,5)</f>
        <v>510859</v>
      </c>
      <c r="Q86" s="29">
        <f>ROUND(Q3+Q41-Q85,5)</f>
        <v>60964</v>
      </c>
      <c r="R86" s="37">
        <f>ROUND(R3+R41-R85,5)</f>
        <v>106115.54</v>
      </c>
      <c r="S86" s="8">
        <f>ROUND(S3+S41-S85,5)</f>
        <v>112840.82</v>
      </c>
      <c r="T86" s="8">
        <f>ROUND((R86-S86),5)</f>
        <v>-6725.28</v>
      </c>
      <c r="U86" s="9">
        <f>ROUND(U3+U41-U85,5)</f>
        <v>67640.5</v>
      </c>
      <c r="V86" s="29">
        <f>ROUND(V3+V41-V85,5)</f>
        <v>-45200.32</v>
      </c>
      <c r="W86" s="8">
        <f>ROUND(W41-W85,5)</f>
        <v>100927.11</v>
      </c>
      <c r="X86" s="8">
        <f>ROUND(X41-X85,5)</f>
        <v>-23584.18</v>
      </c>
      <c r="Y86" s="8">
        <f>ROUND(Y41-Y85,5)</f>
        <v>124511.29</v>
      </c>
      <c r="Z86" s="9">
        <f>ROUND(Z41-Z85,5)</f>
        <v>-10237.91</v>
      </c>
      <c r="AA86" s="10">
        <f>ROUND(AA41-AA85,5)</f>
        <v>13346.27</v>
      </c>
    </row>
    <row r="87" spans="1:27" x14ac:dyDescent="0.3">
      <c r="A87" s="1"/>
      <c r="B87" s="1" t="s">
        <v>85</v>
      </c>
      <c r="C87" s="1"/>
      <c r="D87" s="1"/>
      <c r="E87" s="1"/>
      <c r="F87" s="1"/>
      <c r="G87" s="1"/>
      <c r="H87" s="8"/>
      <c r="I87" s="8"/>
      <c r="J87" s="8"/>
      <c r="K87" s="9"/>
      <c r="L87" s="29">
        <f t="shared" si="51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 t="s">
        <v>86</v>
      </c>
      <c r="D88" s="1"/>
      <c r="E88" s="1"/>
      <c r="F88" s="1"/>
      <c r="G88" s="1"/>
      <c r="H88" s="8"/>
      <c r="I88" s="8"/>
      <c r="J88" s="8"/>
      <c r="K88" s="9"/>
      <c r="L88" s="29">
        <f t="shared" si="51"/>
        <v>0</v>
      </c>
      <c r="M88" s="37"/>
      <c r="N88" s="8"/>
      <c r="O88" s="8"/>
      <c r="P88" s="9"/>
      <c r="Q88" s="29"/>
      <c r="R88" s="37"/>
      <c r="S88" s="8"/>
      <c r="T88" s="8"/>
      <c r="U88" s="9"/>
      <c r="V88" s="29"/>
      <c r="W88" s="8"/>
      <c r="X88" s="8"/>
      <c r="Y88" s="8"/>
      <c r="Z88" s="9"/>
      <c r="AA88" s="10"/>
    </row>
    <row r="89" spans="1:27" x14ac:dyDescent="0.3">
      <c r="A89" s="1"/>
      <c r="B89" s="1"/>
      <c r="C89" s="1"/>
      <c r="D89" s="1" t="s">
        <v>87</v>
      </c>
      <c r="E89" s="1"/>
      <c r="F89" s="1"/>
      <c r="G89" s="1"/>
      <c r="H89" s="8">
        <v>0</v>
      </c>
      <c r="I89" s="8">
        <v>0</v>
      </c>
      <c r="J89" s="8">
        <f>ROUND((H99-I89),5)</f>
        <v>0</v>
      </c>
      <c r="K89" s="9">
        <v>0</v>
      </c>
      <c r="L89" s="29">
        <f t="shared" si="51"/>
        <v>0</v>
      </c>
      <c r="M89" s="37">
        <v>0</v>
      </c>
      <c r="N89" s="8">
        <v>0</v>
      </c>
      <c r="O89" s="8">
        <f t="shared" ref="O89:O90" si="57">ROUND((M89-N89),5)</f>
        <v>0</v>
      </c>
      <c r="P89" s="9">
        <v>0</v>
      </c>
      <c r="Q89" s="29">
        <f t="shared" si="20"/>
        <v>0</v>
      </c>
      <c r="R89" s="37">
        <v>0</v>
      </c>
      <c r="S89" s="8"/>
      <c r="T89" s="8">
        <f t="shared" ref="T89:T92" si="58">ROUND((R89-S89),5)</f>
        <v>0</v>
      </c>
      <c r="U89" s="9"/>
      <c r="V89" s="29">
        <f t="shared" ref="V89:V90" si="59">ROUND((U89-S89),5)</f>
        <v>0</v>
      </c>
      <c r="W89" s="8">
        <f>R89+M89+H89</f>
        <v>0</v>
      </c>
      <c r="X89" s="8">
        <f t="shared" si="36"/>
        <v>0</v>
      </c>
      <c r="Y89" s="8">
        <f t="shared" ref="Y89:Y92" si="60">ROUND((W89-X89),5)</f>
        <v>0</v>
      </c>
      <c r="Z89" s="9">
        <f t="shared" ref="Z89:Z93" si="61">ROUND(K89+P89+U89,5)</f>
        <v>0</v>
      </c>
      <c r="AA89" s="10">
        <f t="shared" ref="AA89:AA90" si="62">ROUND((Z89-X89),5)</f>
        <v>0</v>
      </c>
    </row>
    <row r="90" spans="1:27" ht="15" thickBot="1" x14ac:dyDescent="0.35">
      <c r="A90" s="1"/>
      <c r="B90" s="1"/>
      <c r="C90" s="1"/>
      <c r="D90" s="1" t="s">
        <v>88</v>
      </c>
      <c r="E90" s="1"/>
      <c r="F90" s="1"/>
      <c r="G90" s="1"/>
      <c r="H90" s="8"/>
      <c r="I90" s="8">
        <v>0</v>
      </c>
      <c r="J90" s="11">
        <f t="shared" ref="J90:J91" si="63">ROUND((H94-I90),5)</f>
        <v>0</v>
      </c>
      <c r="K90" s="9">
        <v>0</v>
      </c>
      <c r="L90" s="29">
        <f t="shared" si="51"/>
        <v>0</v>
      </c>
      <c r="M90" s="37">
        <v>0</v>
      </c>
      <c r="N90" s="8">
        <v>0</v>
      </c>
      <c r="O90" s="8">
        <f t="shared" si="57"/>
        <v>0</v>
      </c>
      <c r="P90" s="12">
        <v>0</v>
      </c>
      <c r="Q90" s="30">
        <f t="shared" ref="Q90" si="64">ROUND((P90-N90),5)</f>
        <v>0</v>
      </c>
      <c r="R90" s="37">
        <v>0</v>
      </c>
      <c r="S90" s="8"/>
      <c r="T90" s="8">
        <f t="shared" si="58"/>
        <v>0</v>
      </c>
      <c r="U90" s="12"/>
      <c r="V90" s="30">
        <f t="shared" si="59"/>
        <v>0</v>
      </c>
      <c r="W90" s="8">
        <f>R90+M90+H90</f>
        <v>0</v>
      </c>
      <c r="X90" s="8">
        <f t="shared" si="36"/>
        <v>0</v>
      </c>
      <c r="Y90" s="8">
        <f t="shared" si="60"/>
        <v>0</v>
      </c>
      <c r="Z90" s="9">
        <f t="shared" si="61"/>
        <v>0</v>
      </c>
      <c r="AA90" s="13">
        <f t="shared" si="62"/>
        <v>0</v>
      </c>
    </row>
    <row r="91" spans="1:27" ht="15" thickBot="1" x14ac:dyDescent="0.35">
      <c r="A91" s="1"/>
      <c r="B91" s="1"/>
      <c r="C91" s="1" t="s">
        <v>89</v>
      </c>
      <c r="D91" s="1"/>
      <c r="E91" s="1"/>
      <c r="F91" s="1"/>
      <c r="G91" s="1"/>
      <c r="H91" s="19">
        <f t="shared" ref="H91:S91" si="65">ROUND(SUM(H88:H90),5)</f>
        <v>0</v>
      </c>
      <c r="I91" s="19">
        <f t="shared" si="65"/>
        <v>0</v>
      </c>
      <c r="J91" s="8">
        <f t="shared" si="63"/>
        <v>0</v>
      </c>
      <c r="K91" s="20">
        <f t="shared" si="65"/>
        <v>0</v>
      </c>
      <c r="L91" s="33">
        <f t="shared" si="65"/>
        <v>0</v>
      </c>
      <c r="M91" s="41">
        <f t="shared" si="65"/>
        <v>0</v>
      </c>
      <c r="N91" s="19">
        <f t="shared" si="65"/>
        <v>0</v>
      </c>
      <c r="O91" s="19">
        <f t="shared" si="65"/>
        <v>0</v>
      </c>
      <c r="P91" s="9">
        <f t="shared" si="65"/>
        <v>0</v>
      </c>
      <c r="Q91" s="29">
        <f t="shared" si="65"/>
        <v>0</v>
      </c>
      <c r="R91" s="41">
        <f t="shared" si="65"/>
        <v>0</v>
      </c>
      <c r="S91" s="19">
        <f t="shared" si="65"/>
        <v>0</v>
      </c>
      <c r="T91" s="19">
        <f t="shared" si="58"/>
        <v>0</v>
      </c>
      <c r="U91" s="9">
        <f>ROUND(SUM(U88:U90),5)</f>
        <v>0</v>
      </c>
      <c r="V91" s="29">
        <f>ROUND(SUM(V88:V90),5)</f>
        <v>0</v>
      </c>
      <c r="W91" s="19">
        <f>ROUND(SUM(W88:W90),5)</f>
        <v>0</v>
      </c>
      <c r="X91" s="19">
        <f t="shared" si="36"/>
        <v>0</v>
      </c>
      <c r="Y91" s="19">
        <f t="shared" si="60"/>
        <v>0</v>
      </c>
      <c r="Z91" s="22">
        <f t="shared" si="61"/>
        <v>0</v>
      </c>
      <c r="AA91" s="10">
        <f>ROUND(SUM(AA88:AA90),5)</f>
        <v>0</v>
      </c>
    </row>
    <row r="92" spans="1:27" ht="15" thickBot="1" x14ac:dyDescent="0.35">
      <c r="A92" s="1"/>
      <c r="B92" s="1" t="s">
        <v>90</v>
      </c>
      <c r="C92" s="1"/>
      <c r="D92" s="1"/>
      <c r="E92" s="1"/>
      <c r="F92" s="1"/>
      <c r="G92" s="1"/>
      <c r="H92" s="19">
        <f>ROUND(H87-H91,5)</f>
        <v>0</v>
      </c>
      <c r="I92" s="19">
        <f>ROUND(SUM(I87:I87)-I91,5)</f>
        <v>0</v>
      </c>
      <c r="J92" s="19">
        <f>ROUND((H96-I92),5)</f>
        <v>0</v>
      </c>
      <c r="K92" s="20">
        <f>ROUND(SUM(K87:K87)-K91,5)</f>
        <v>0</v>
      </c>
      <c r="L92" s="33">
        <f>ROUND(SUM(L87:L87)-L91,5)</f>
        <v>0</v>
      </c>
      <c r="M92" s="40">
        <f>ROUND(SUM(M87:M87)-M91,5)</f>
        <v>0</v>
      </c>
      <c r="N92" s="17">
        <f>ROUND(SUM(N87:N87)-N91,5)</f>
        <v>0</v>
      </c>
      <c r="O92" s="17">
        <f>ROUND((M92-N92),5)</f>
        <v>0</v>
      </c>
      <c r="P92" s="22">
        <f>ROUND(SUM(P87:P87)-P91,5)</f>
        <v>0</v>
      </c>
      <c r="Q92" s="34">
        <f>ROUND(SUM(Q87:Q87)-Q91,5)</f>
        <v>0</v>
      </c>
      <c r="R92" s="41">
        <f>ROUND(SUM(R87:R87)-R91,5)</f>
        <v>0</v>
      </c>
      <c r="S92" s="19">
        <f>ROUND(SUM(S87:S87)-S91,5)</f>
        <v>0</v>
      </c>
      <c r="T92" s="19">
        <f t="shared" si="58"/>
        <v>0</v>
      </c>
      <c r="U92" s="20">
        <f>ROUND(SUM(U87:U87)-U91,5)</f>
        <v>0</v>
      </c>
      <c r="V92" s="33">
        <f>ROUND(SUM(V87:V87)-V91,5)</f>
        <v>0</v>
      </c>
      <c r="W92" s="19">
        <f>ROUND(SUM(W87:W87)-W91,5)</f>
        <v>0</v>
      </c>
      <c r="X92" s="19">
        <f t="shared" si="36"/>
        <v>0</v>
      </c>
      <c r="Y92" s="19">
        <f t="shared" si="60"/>
        <v>0</v>
      </c>
      <c r="Z92" s="12">
        <f t="shared" si="61"/>
        <v>0</v>
      </c>
      <c r="AA92" s="21">
        <f>ROUND(SUM(AA87:AA87)-AA91,5)</f>
        <v>0</v>
      </c>
    </row>
    <row r="93" spans="1:27" s="3" customFormat="1" ht="10.8" thickBot="1" x14ac:dyDescent="0.25">
      <c r="A93" s="1" t="s">
        <v>91</v>
      </c>
      <c r="B93" s="1"/>
      <c r="C93" s="1"/>
      <c r="D93" s="1"/>
      <c r="E93" s="1"/>
      <c r="F93" s="1"/>
      <c r="G93" s="1"/>
      <c r="H93" s="24">
        <f>ROUND(H86+H92,5)</f>
        <v>-342591.66</v>
      </c>
      <c r="I93" s="24">
        <f>ROUND(I86+I92,5)</f>
        <v>-586320</v>
      </c>
      <c r="J93" s="24">
        <f>ROUND((J86),5)</f>
        <v>243728.34</v>
      </c>
      <c r="K93" s="25">
        <f>ROUND(K86+K92,5)</f>
        <v>-588737.41</v>
      </c>
      <c r="L93" s="36">
        <f>ROUND(L86+L92,5)</f>
        <v>-2417.41</v>
      </c>
      <c r="M93" s="24">
        <f>ROUND(M86+M92,5)</f>
        <v>337403.23</v>
      </c>
      <c r="N93" s="24">
        <f>ROUND(N86+N92,5)</f>
        <v>449895</v>
      </c>
      <c r="O93" s="24">
        <f>ROUND((M93-N93),5)</f>
        <v>-112491.77</v>
      </c>
      <c r="P93" s="25">
        <f>ROUND(P86+P92,5)</f>
        <v>510859</v>
      </c>
      <c r="Q93" s="36">
        <f>ROUND(Q86+Q92,5)</f>
        <v>60964</v>
      </c>
      <c r="R93" s="42">
        <f>ROUND(R86+R92,5)</f>
        <v>106115.54</v>
      </c>
      <c r="S93" s="24">
        <f>ROUND(S86+S92,5)</f>
        <v>112840.82</v>
      </c>
      <c r="T93" s="24">
        <f>ROUND((R93-S93),5)</f>
        <v>-6725.28</v>
      </c>
      <c r="U93" s="25">
        <f>ROUND(U86+U92,5)</f>
        <v>67640.5</v>
      </c>
      <c r="V93" s="36">
        <f>ROUND(V86+V92,5)</f>
        <v>-45200.32</v>
      </c>
      <c r="W93" s="24">
        <f>ROUND(W86+W92,5)</f>
        <v>100927.11</v>
      </c>
      <c r="X93" s="24">
        <f>ROUND(I93+N93+S93,5)</f>
        <v>-23584.18</v>
      </c>
      <c r="Y93" s="24">
        <f>ROUND((W93-X93),5)</f>
        <v>124511.29</v>
      </c>
      <c r="Z93" s="25">
        <f t="shared" si="61"/>
        <v>-10237.91</v>
      </c>
      <c r="AA93" s="26">
        <f>ROUND(AA86+AA92,5)</f>
        <v>13346.27</v>
      </c>
    </row>
    <row r="94" spans="1:27" ht="15" thickTop="1" x14ac:dyDescent="0.3">
      <c r="H94" s="8"/>
      <c r="I94" s="27"/>
      <c r="J94" s="27"/>
      <c r="K94" s="27"/>
      <c r="L94" s="27"/>
      <c r="M94" s="27"/>
      <c r="N94" s="28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x14ac:dyDescent="0.3">
      <c r="H95" s="2"/>
      <c r="I95" s="6"/>
      <c r="Z95" s="27"/>
    </row>
    <row r="96" spans="1:27" x14ac:dyDescent="0.3">
      <c r="H96" s="2"/>
    </row>
    <row r="97" spans="8:8" x14ac:dyDescent="0.3">
      <c r="H97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B1B3-06CB-4EB2-91DE-BA86DFCE1916}">
  <sheetPr codeName="Sheet3">
    <pageSetUpPr fitToPage="1"/>
  </sheetPr>
  <dimension ref="A1:AB96"/>
  <sheetViews>
    <sheetView zoomScale="90" zoomScaleNormal="90" workbookViewId="0">
      <pane xSplit="7" ySplit="2" topLeftCell="H59" activePane="bottomRight" state="frozenSplit"/>
      <selection pane="topRight" activeCell="H1" sqref="H1"/>
      <selection pane="bottomLeft" activeCell="A3" sqref="A3"/>
      <selection pane="bottomRight" activeCell="Z36" sqref="Z36"/>
    </sheetView>
  </sheetViews>
  <sheetFormatPr defaultRowHeight="14.4" x14ac:dyDescent="0.3"/>
  <cols>
    <col min="1" max="6" width="3" style="3" customWidth="1"/>
    <col min="7" max="7" width="36" style="3" customWidth="1"/>
    <col min="8" max="8" width="13.33203125" bestFit="1" customWidth="1"/>
    <col min="9" max="9" width="12" bestFit="1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88671875" customWidth="1"/>
    <col min="15" max="15" width="12.6640625" bestFit="1" customWidth="1"/>
    <col min="16" max="16" width="11.109375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88671875" customWidth="1"/>
    <col min="23" max="23" width="13.77734375" bestFit="1" customWidth="1"/>
    <col min="24" max="24" width="1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7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5" si="12">ROUND((U12-S12),5)</f>
        <v>0</v>
      </c>
      <c r="W12" s="8">
        <f t="shared" ref="W12:X26" si="13">ROUND(H12+M12+R12,5)</f>
        <v>10604.51</v>
      </c>
      <c r="X12" s="8">
        <f t="shared" si="13"/>
        <v>22820</v>
      </c>
      <c r="Y12" s="8">
        <f t="shared" si="7"/>
        <v>-12215.49</v>
      </c>
      <c r="Z12" s="9">
        <f t="shared" ref="Z12:Z20" si="14">ROUND(K12+P12+U12,5)</f>
        <v>15770</v>
      </c>
      <c r="AA12" s="10">
        <f t="shared" ref="AA12:AA42" si="15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3"/>
        <v>85000</v>
      </c>
      <c r="Y13" s="8">
        <f t="shared" si="7"/>
        <v>-3340.47</v>
      </c>
      <c r="Z13" s="9">
        <f t="shared" si="14"/>
        <v>87500</v>
      </c>
      <c r="AA13" s="10">
        <f t="shared" si="15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3"/>
        <v>91000</v>
      </c>
      <c r="Y14" s="8">
        <f t="shared" si="7"/>
        <v>-23833.33</v>
      </c>
      <c r="Z14" s="9">
        <f t="shared" si="14"/>
        <v>107120</v>
      </c>
      <c r="AA14" s="10">
        <f t="shared" si="15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3"/>
        <v>104000</v>
      </c>
      <c r="Y15" s="8">
        <f t="shared" si="7"/>
        <v>-42369</v>
      </c>
      <c r="Z15" s="9">
        <f t="shared" si="14"/>
        <v>91000</v>
      </c>
      <c r="AA15" s="10">
        <f t="shared" si="15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3"/>
        <v>37000</v>
      </c>
      <c r="Y16" s="8">
        <f t="shared" si="7"/>
        <v>-21758.33</v>
      </c>
      <c r="Z16" s="9">
        <f t="shared" si="14"/>
        <v>25575</v>
      </c>
      <c r="AA16" s="10">
        <f t="shared" si="15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4"/>
        <v>18375</v>
      </c>
      <c r="AA17" s="10">
        <f t="shared" si="15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3"/>
        <v>26800</v>
      </c>
      <c r="Y18" s="8">
        <f t="shared" si="7"/>
        <v>-2600</v>
      </c>
      <c r="Z18" s="9">
        <f t="shared" si="14"/>
        <v>38100</v>
      </c>
      <c r="AA18" s="10">
        <f t="shared" si="15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3"/>
        <v>54450</v>
      </c>
      <c r="Y19" s="8">
        <f t="shared" si="7"/>
        <v>-6150</v>
      </c>
      <c r="Z19" s="9">
        <f t="shared" si="14"/>
        <v>76074</v>
      </c>
      <c r="AA19" s="10">
        <f t="shared" si="15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3"/>
        <v>12075</v>
      </c>
      <c r="Y20" s="11">
        <f t="shared" si="7"/>
        <v>525</v>
      </c>
      <c r="Z20" s="12">
        <f t="shared" si="14"/>
        <v>27720</v>
      </c>
      <c r="AA20" s="13">
        <f t="shared" si="15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3"/>
        <v>433145</v>
      </c>
      <c r="Y21" s="8">
        <f>ROUND((W21-X21),5)</f>
        <v>-111741.62</v>
      </c>
      <c r="Z21" s="9">
        <f>ROUND(K21+P21+U21,5)</f>
        <v>487234</v>
      </c>
      <c r="AA21" s="10">
        <f t="shared" si="15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6">ROUND(I23+N23+S23,5)</f>
        <v>7900</v>
      </c>
      <c r="Y23" s="8">
        <f t="shared" ref="Y23" si="17">ROUND((W23-X23),5)</f>
        <v>-7900</v>
      </c>
      <c r="Z23" s="9">
        <f t="shared" ref="Z23:Z26" si="18">ROUND(K23+P23+U23,5)</f>
        <v>0</v>
      </c>
      <c r="AA23" s="10">
        <f t="shared" ref="AA23" si="19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3"/>
        <v>0</v>
      </c>
      <c r="Y24" s="8">
        <f t="shared" si="7"/>
        <v>0</v>
      </c>
      <c r="Z24" s="9">
        <f t="shared" si="18"/>
        <v>0</v>
      </c>
      <c r="AA24" s="10">
        <f t="shared" si="15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88" si="20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3"/>
        <v>74462.5</v>
      </c>
      <c r="Y25" s="8">
        <f t="shared" si="7"/>
        <v>-16865</v>
      </c>
      <c r="Z25" s="9">
        <f t="shared" si="18"/>
        <v>65163</v>
      </c>
      <c r="AA25" s="10">
        <f t="shared" si="15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0"/>
        <v>0</v>
      </c>
      <c r="R26" s="38">
        <v>18060</v>
      </c>
      <c r="S26" s="11">
        <v>13260</v>
      </c>
      <c r="T26" s="11">
        <f>ROUND((R26-S26),5)</f>
        <v>4800</v>
      </c>
      <c r="U26" s="12">
        <v>26560</v>
      </c>
      <c r="V26" s="30">
        <f t="shared" si="12"/>
        <v>13300</v>
      </c>
      <c r="W26" s="11">
        <f>R26+M26+H26</f>
        <v>18060</v>
      </c>
      <c r="X26" s="11">
        <f t="shared" si="13"/>
        <v>13260</v>
      </c>
      <c r="Y26" s="11">
        <f t="shared" si="7"/>
        <v>4800</v>
      </c>
      <c r="Z26" s="12">
        <f t="shared" si="18"/>
        <v>26560</v>
      </c>
      <c r="AA26" s="13">
        <f t="shared" si="15"/>
        <v>13300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0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91723</v>
      </c>
      <c r="V27" s="29">
        <f t="shared" si="12"/>
        <v>-3899.5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91723</v>
      </c>
      <c r="AA27" s="10">
        <f>ROUND((Z27-X27),5)</f>
        <v>-3899.5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0"/>
        <v>0</v>
      </c>
      <c r="R28" s="38">
        <v>59103</v>
      </c>
      <c r="S28" s="11">
        <v>58457</v>
      </c>
      <c r="T28" s="11">
        <f>ROUND((R28-S28),5)</f>
        <v>646</v>
      </c>
      <c r="U28" s="12">
        <v>65840.5</v>
      </c>
      <c r="V28" s="30">
        <f t="shared" si="12"/>
        <v>7383.5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65840.5</v>
      </c>
      <c r="AA28" s="13">
        <f>ROUND((Z28-X28),5)</f>
        <v>7383.5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1">ROUND(I22+I27+SUM(I28:I28),5)</f>
        <v>0</v>
      </c>
      <c r="J29" s="8">
        <f t="shared" si="21"/>
        <v>0</v>
      </c>
      <c r="K29" s="9">
        <f t="shared" si="21"/>
        <v>0</v>
      </c>
      <c r="L29" s="29">
        <f t="shared" si="21"/>
        <v>0</v>
      </c>
      <c r="M29" s="37">
        <f t="shared" si="21"/>
        <v>0</v>
      </c>
      <c r="N29" s="8">
        <f t="shared" si="21"/>
        <v>0</v>
      </c>
      <c r="O29" s="8">
        <f t="shared" si="21"/>
        <v>0</v>
      </c>
      <c r="P29" s="9">
        <f t="shared" si="21"/>
        <v>0</v>
      </c>
      <c r="Q29" s="29">
        <f t="shared" si="21"/>
        <v>0</v>
      </c>
      <c r="R29" s="37">
        <f t="shared" si="21"/>
        <v>134760.5</v>
      </c>
      <c r="S29" s="8">
        <f t="shared" si="21"/>
        <v>154079.5</v>
      </c>
      <c r="T29" s="8">
        <f t="shared" si="21"/>
        <v>-19319</v>
      </c>
      <c r="U29" s="9">
        <f t="shared" si="21"/>
        <v>157563.5</v>
      </c>
      <c r="V29" s="29">
        <f t="shared" si="21"/>
        <v>3484</v>
      </c>
      <c r="W29" s="8">
        <f t="shared" si="21"/>
        <v>134760.5</v>
      </c>
      <c r="X29" s="8">
        <f t="shared" si="21"/>
        <v>154079.5</v>
      </c>
      <c r="Y29" s="8">
        <f t="shared" si="21"/>
        <v>-19319</v>
      </c>
      <c r="Z29" s="9">
        <f t="shared" si="21"/>
        <v>157563.5</v>
      </c>
      <c r="AA29" s="10">
        <f t="shared" si="21"/>
        <v>3484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0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ref="X31:X42" si="22">ROUND(I31+N31+S31,5)</f>
        <v>150</v>
      </c>
      <c r="Y31" s="8">
        <f t="shared" si="7"/>
        <v>668</v>
      </c>
      <c r="Z31" s="9">
        <f t="shared" ref="Z31:Z37" si="23">ROUND(K31+P31+U31,5)</f>
        <v>150</v>
      </c>
      <c r="AA31" s="10">
        <f t="shared" si="15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0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22"/>
        <v>1560</v>
      </c>
      <c r="Y32" s="8">
        <f t="shared" si="7"/>
        <v>-181.2</v>
      </c>
      <c r="Z32" s="9">
        <f t="shared" si="23"/>
        <v>1000</v>
      </c>
      <c r="AA32" s="10">
        <f t="shared" si="15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0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22"/>
        <v>2000</v>
      </c>
      <c r="Y33" s="8">
        <f t="shared" si="7"/>
        <v>-833.3</v>
      </c>
      <c r="Z33" s="9">
        <f t="shared" si="23"/>
        <v>1750</v>
      </c>
      <c r="AA33" s="10">
        <f t="shared" si="15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0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4">R34+M34+H34</f>
        <v>1489.7199999999998</v>
      </c>
      <c r="X34" s="8">
        <f t="shared" si="22"/>
        <v>1500</v>
      </c>
      <c r="Y34" s="8">
        <f t="shared" si="7"/>
        <v>-10.28</v>
      </c>
      <c r="Z34" s="9">
        <f t="shared" si="23"/>
        <v>1500</v>
      </c>
      <c r="AA34" s="10">
        <f t="shared" si="15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26250</v>
      </c>
      <c r="Q35" s="31">
        <f t="shared" si="20"/>
        <v>6875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4"/>
        <v>15975</v>
      </c>
      <c r="X35" s="14">
        <f t="shared" si="22"/>
        <v>19375</v>
      </c>
      <c r="Y35" s="14">
        <f t="shared" si="7"/>
        <v>-3400</v>
      </c>
      <c r="Z35" s="15">
        <f t="shared" si="23"/>
        <v>26250</v>
      </c>
      <c r="AA35" s="16">
        <f t="shared" si="15"/>
        <v>6875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26250</v>
      </c>
      <c r="Q36" s="29">
        <f t="shared" si="20"/>
        <v>6875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30650</v>
      </c>
      <c r="AA36" s="10">
        <f t="shared" si="15"/>
        <v>6065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22"/>
        <v>1000</v>
      </c>
      <c r="Y37" s="8">
        <f>ROUND((W37-X37),5)</f>
        <v>960.9</v>
      </c>
      <c r="Z37" s="9">
        <f t="shared" si="23"/>
        <v>5500</v>
      </c>
      <c r="AA37" s="10">
        <f t="shared" si="15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5">ROUND(M5+M10+M21+M29+M36+M38,5)</f>
        <v>337403.23</v>
      </c>
      <c r="N39" s="17">
        <f t="shared" si="25"/>
        <v>452520</v>
      </c>
      <c r="O39" s="17">
        <f t="shared" si="25"/>
        <v>-115116.77</v>
      </c>
      <c r="P39" s="22">
        <f t="shared" si="25"/>
        <v>513484</v>
      </c>
      <c r="Q39" s="34">
        <f t="shared" si="25"/>
        <v>60964</v>
      </c>
      <c r="R39" s="40">
        <f t="shared" si="25"/>
        <v>136139.29999999999</v>
      </c>
      <c r="S39" s="17">
        <f t="shared" si="25"/>
        <v>155639.5</v>
      </c>
      <c r="T39" s="17">
        <f t="shared" si="25"/>
        <v>-19500.2</v>
      </c>
      <c r="U39" s="22">
        <f t="shared" si="25"/>
        <v>158563.5</v>
      </c>
      <c r="V39" s="34">
        <f t="shared" si="25"/>
        <v>2924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703447.5</v>
      </c>
      <c r="AA39" s="22">
        <f>ROUND(AA5+AA10+AA21+AA29+AA36+AA38+AA37,5)</f>
        <v>75138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6">ROUND((M40-N40),5)</f>
        <v>-115116.77</v>
      </c>
      <c r="P40" s="9">
        <f>P39</f>
        <v>513484</v>
      </c>
      <c r="Q40" s="32">
        <f>ROUND((P40-N40),5)</f>
        <v>60964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158563.5</v>
      </c>
      <c r="V40" s="32">
        <f>ROUND((U40-S40),5)</f>
        <v>2924</v>
      </c>
      <c r="W40" s="8">
        <f>ROUND(H40+M40+R40,5)</f>
        <v>513219.25</v>
      </c>
      <c r="X40" s="8">
        <f t="shared" ref="X40" si="27">ROUND(I40+N40+S40,5)</f>
        <v>628309.5</v>
      </c>
      <c r="Y40" s="8">
        <f t="shared" si="7"/>
        <v>-115090.25</v>
      </c>
      <c r="Z40" s="9">
        <f t="shared" ref="Z40" si="28">ROUND(K40+P40+U40,5)</f>
        <v>703447.5</v>
      </c>
      <c r="AA40" s="18">
        <f t="shared" si="15"/>
        <v>75138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29">ROUND((M42-N42),5)</f>
        <v>-2000</v>
      </c>
      <c r="P42" s="9">
        <v>2000</v>
      </c>
      <c r="Q42" s="29">
        <f t="shared" si="20"/>
        <v>0</v>
      </c>
      <c r="R42" s="37">
        <v>0</v>
      </c>
      <c r="S42" s="8">
        <v>0</v>
      </c>
      <c r="T42" s="8">
        <f t="shared" ref="T42:T82" si="30">ROUND((R42-S42),5)</f>
        <v>0</v>
      </c>
      <c r="U42" s="9">
        <v>0</v>
      </c>
      <c r="V42" s="29">
        <f t="shared" si="12"/>
        <v>0</v>
      </c>
      <c r="W42" s="8">
        <f t="shared" ref="W42:W46" si="31">R42+M42+H42</f>
        <v>252.97</v>
      </c>
      <c r="X42" s="8">
        <f t="shared" si="22"/>
        <v>7275</v>
      </c>
      <c r="Y42" s="8">
        <f t="shared" ref="Y42:Y82" si="32">ROUND((W42-X42),5)</f>
        <v>-7022.03</v>
      </c>
      <c r="Z42" s="9">
        <f t="shared" ref="Z42:Z45" si="33">ROUND(K42+P42+U42,5)</f>
        <v>13305</v>
      </c>
      <c r="AA42" s="10">
        <f t="shared" si="15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1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29"/>
        <v>0</v>
      </c>
      <c r="P44" s="9"/>
      <c r="Q44" s="29">
        <f t="shared" si="20"/>
        <v>0</v>
      </c>
      <c r="R44" s="37">
        <v>1867.14</v>
      </c>
      <c r="S44" s="8">
        <v>0</v>
      </c>
      <c r="T44" s="8">
        <f t="shared" si="30"/>
        <v>1867.14</v>
      </c>
      <c r="U44" s="9">
        <v>48594</v>
      </c>
      <c r="V44" s="29">
        <f t="shared" si="12"/>
        <v>48594</v>
      </c>
      <c r="W44" s="8">
        <f t="shared" si="31"/>
        <v>1867.14</v>
      </c>
      <c r="X44" s="8">
        <f t="shared" ref="X44:X91" si="34">ROUND(I44+N44+S44,5)</f>
        <v>0</v>
      </c>
      <c r="Y44" s="8">
        <f t="shared" si="32"/>
        <v>1867.14</v>
      </c>
      <c r="Z44" s="9">
        <f t="shared" si="33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si="10"/>
        <v>0</v>
      </c>
      <c r="M45" s="38">
        <v>0</v>
      </c>
      <c r="N45" s="11">
        <v>0</v>
      </c>
      <c r="O45" s="11">
        <f t="shared" si="29"/>
        <v>0</v>
      </c>
      <c r="P45" s="12"/>
      <c r="Q45" s="30">
        <f t="shared" si="20"/>
        <v>0</v>
      </c>
      <c r="R45" s="38">
        <v>28156.62</v>
      </c>
      <c r="S45" s="11">
        <v>42798.68</v>
      </c>
      <c r="T45" s="11">
        <f t="shared" si="30"/>
        <v>-14642.06</v>
      </c>
      <c r="U45" s="12">
        <v>33129</v>
      </c>
      <c r="V45" s="30">
        <f t="shared" si="12"/>
        <v>-9669.68</v>
      </c>
      <c r="W45" s="11">
        <f t="shared" si="31"/>
        <v>28156.62</v>
      </c>
      <c r="X45" s="11">
        <f t="shared" si="34"/>
        <v>42798.68</v>
      </c>
      <c r="Y45" s="11">
        <f t="shared" si="32"/>
        <v>-14642.06</v>
      </c>
      <c r="Z45" s="12">
        <f t="shared" si="33"/>
        <v>33129</v>
      </c>
      <c r="AA45" s="13">
        <f t="shared" ref="AA45" si="35">ROUND((Z45-X45),5)</f>
        <v>-9669.68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36">ROUND(SUM(I43:I45),5)</f>
        <v>0</v>
      </c>
      <c r="J46" s="8">
        <f t="shared" si="36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29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0"/>
        <v>-12774.92</v>
      </c>
      <c r="U46" s="9">
        <f>ROUND(SUM(U43:U45),5)</f>
        <v>81723</v>
      </c>
      <c r="V46" s="29">
        <f>ROUND(SUM(V43:V45),5)</f>
        <v>38924.32</v>
      </c>
      <c r="W46" s="8">
        <f t="shared" si="31"/>
        <v>30023.759999999998</v>
      </c>
      <c r="X46" s="8">
        <f t="shared" si="34"/>
        <v>42798.68</v>
      </c>
      <c r="Y46" s="8">
        <f t="shared" si="32"/>
        <v>-12774.92</v>
      </c>
      <c r="Z46" s="9">
        <f>ROUND(K46+P46+U46,5)</f>
        <v>81723</v>
      </c>
      <c r="AA46" s="10">
        <f>ROUND(SUM(AA43:AA45),5)</f>
        <v>38924.32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10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29"/>
        <v>0</v>
      </c>
      <c r="P48" s="9">
        <v>0</v>
      </c>
      <c r="Q48" s="29">
        <f t="shared" si="20"/>
        <v>0</v>
      </c>
      <c r="R48" s="37">
        <v>0</v>
      </c>
      <c r="S48" s="8">
        <v>0</v>
      </c>
      <c r="T48" s="8">
        <f t="shared" si="30"/>
        <v>0</v>
      </c>
      <c r="U48" s="9">
        <v>0</v>
      </c>
      <c r="V48" s="29">
        <f t="shared" ref="V48:V62" si="37">ROUND((U48-S48),5)</f>
        <v>0</v>
      </c>
      <c r="W48" s="8">
        <f t="shared" ref="W48:W53" si="38">R48+M48+H48</f>
        <v>1582.87</v>
      </c>
      <c r="X48" s="8">
        <f t="shared" si="34"/>
        <v>3120</v>
      </c>
      <c r="Y48" s="8">
        <f t="shared" si="32"/>
        <v>-1537.13</v>
      </c>
      <c r="Z48" s="9">
        <f t="shared" ref="Z48:Z82" si="39">ROUND(K48+P48+U48,5)</f>
        <v>3203</v>
      </c>
      <c r="AA48" s="10">
        <f t="shared" ref="AA48:AA62" si="40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29"/>
        <v>0</v>
      </c>
      <c r="P49" s="9">
        <v>0</v>
      </c>
      <c r="Q49" s="29">
        <f t="shared" si="20"/>
        <v>0</v>
      </c>
      <c r="R49" s="37">
        <v>0</v>
      </c>
      <c r="S49" s="8">
        <v>0</v>
      </c>
      <c r="T49" s="8">
        <f t="shared" si="30"/>
        <v>0</v>
      </c>
      <c r="U49" s="9">
        <v>0</v>
      </c>
      <c r="V49" s="29">
        <f t="shared" si="37"/>
        <v>0</v>
      </c>
      <c r="W49" s="8">
        <f t="shared" si="38"/>
        <v>10561.6</v>
      </c>
      <c r="X49" s="8">
        <f t="shared" si="34"/>
        <v>15936</v>
      </c>
      <c r="Y49" s="8">
        <f t="shared" si="32"/>
        <v>-5374.4</v>
      </c>
      <c r="Z49" s="9">
        <f t="shared" si="39"/>
        <v>16339</v>
      </c>
      <c r="AA49" s="10">
        <f t="shared" si="40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29"/>
        <v>0</v>
      </c>
      <c r="P50" s="9">
        <v>0</v>
      </c>
      <c r="Q50" s="29">
        <f t="shared" si="20"/>
        <v>0</v>
      </c>
      <c r="R50" s="37">
        <v>0</v>
      </c>
      <c r="S50" s="8">
        <v>0</v>
      </c>
      <c r="T50" s="8">
        <f t="shared" si="30"/>
        <v>0</v>
      </c>
      <c r="U50" s="9">
        <v>0</v>
      </c>
      <c r="V50" s="29">
        <f t="shared" si="37"/>
        <v>0</v>
      </c>
      <c r="W50" s="8">
        <f t="shared" si="38"/>
        <v>1748</v>
      </c>
      <c r="X50" s="8">
        <f t="shared" si="34"/>
        <v>3689</v>
      </c>
      <c r="Y50" s="8">
        <f t="shared" si="32"/>
        <v>-1941</v>
      </c>
      <c r="Z50" s="9">
        <f t="shared" si="39"/>
        <v>2000</v>
      </c>
      <c r="AA50" s="10">
        <f t="shared" si="40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29"/>
        <v>0</v>
      </c>
      <c r="P51" s="9">
        <v>0</v>
      </c>
      <c r="Q51" s="29">
        <f t="shared" si="20"/>
        <v>0</v>
      </c>
      <c r="R51" s="37">
        <v>0</v>
      </c>
      <c r="S51" s="8">
        <v>0</v>
      </c>
      <c r="T51" s="8">
        <f t="shared" si="30"/>
        <v>0</v>
      </c>
      <c r="U51" s="9">
        <v>0</v>
      </c>
      <c r="V51" s="29">
        <f t="shared" si="37"/>
        <v>0</v>
      </c>
      <c r="W51" s="8">
        <f t="shared" si="38"/>
        <v>6918.36</v>
      </c>
      <c r="X51" s="8">
        <f t="shared" si="34"/>
        <v>8240</v>
      </c>
      <c r="Y51" s="8">
        <f t="shared" si="32"/>
        <v>-1321.64</v>
      </c>
      <c r="Z51" s="9">
        <f t="shared" si="39"/>
        <v>9824</v>
      </c>
      <c r="AA51" s="10">
        <f t="shared" si="40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29"/>
        <v>0</v>
      </c>
      <c r="P52" s="9">
        <v>0</v>
      </c>
      <c r="Q52" s="29">
        <f t="shared" si="20"/>
        <v>0</v>
      </c>
      <c r="R52" s="37">
        <v>0</v>
      </c>
      <c r="S52" s="8">
        <v>0</v>
      </c>
      <c r="T52" s="8">
        <f t="shared" si="30"/>
        <v>0</v>
      </c>
      <c r="U52" s="9">
        <v>0</v>
      </c>
      <c r="V52" s="29">
        <f t="shared" si="37"/>
        <v>0</v>
      </c>
      <c r="W52" s="8">
        <f t="shared" si="38"/>
        <v>589.49</v>
      </c>
      <c r="X52" s="8">
        <f t="shared" si="34"/>
        <v>0</v>
      </c>
      <c r="Y52" s="8">
        <f t="shared" si="32"/>
        <v>589.49</v>
      </c>
      <c r="Z52" s="9">
        <f t="shared" si="39"/>
        <v>600</v>
      </c>
      <c r="AA52" s="10">
        <f t="shared" si="40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10"/>
        <v>0</v>
      </c>
      <c r="M53" s="37"/>
      <c r="N53" s="8">
        <v>0</v>
      </c>
      <c r="O53" s="8">
        <f t="shared" si="29"/>
        <v>0</v>
      </c>
      <c r="P53" s="9"/>
      <c r="Q53" s="29">
        <f t="shared" si="20"/>
        <v>0</v>
      </c>
      <c r="R53" s="37">
        <v>0</v>
      </c>
      <c r="S53" s="8">
        <v>0</v>
      </c>
      <c r="T53" s="8">
        <f t="shared" si="30"/>
        <v>0</v>
      </c>
      <c r="U53" s="9">
        <v>16200</v>
      </c>
      <c r="V53" s="29">
        <f t="shared" si="37"/>
        <v>16200</v>
      </c>
      <c r="W53" s="8">
        <f t="shared" si="38"/>
        <v>0</v>
      </c>
      <c r="X53" s="8">
        <f t="shared" si="34"/>
        <v>0</v>
      </c>
      <c r="Y53" s="8">
        <f t="shared" si="32"/>
        <v>0</v>
      </c>
      <c r="Z53" s="9">
        <f t="shared" si="39"/>
        <v>16200</v>
      </c>
      <c r="AA53" s="10">
        <f t="shared" si="40"/>
        <v>16200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10"/>
        <v>4650</v>
      </c>
      <c r="M54" s="8">
        <v>0</v>
      </c>
      <c r="N54" s="8">
        <v>0</v>
      </c>
      <c r="O54" s="8">
        <f t="shared" si="29"/>
        <v>0</v>
      </c>
      <c r="P54" s="9">
        <v>0</v>
      </c>
      <c r="Q54" s="10">
        <f t="shared" si="20"/>
        <v>0</v>
      </c>
      <c r="R54" s="8">
        <v>0</v>
      </c>
      <c r="S54" s="8">
        <v>0</v>
      </c>
      <c r="T54" s="8">
        <f t="shared" si="30"/>
        <v>0</v>
      </c>
      <c r="U54" s="9">
        <v>0</v>
      </c>
      <c r="V54" s="10">
        <f t="shared" si="37"/>
        <v>0</v>
      </c>
      <c r="W54" s="8">
        <f>R54+M54+H54</f>
        <v>6363.36</v>
      </c>
      <c r="X54" s="8">
        <f t="shared" si="34"/>
        <v>9300</v>
      </c>
      <c r="Y54" s="8">
        <f t="shared" si="32"/>
        <v>-2936.64</v>
      </c>
      <c r="Z54" s="9">
        <f t="shared" si="39"/>
        <v>13950</v>
      </c>
      <c r="AA54" s="10">
        <f t="shared" si="40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10"/>
        <v>0</v>
      </c>
      <c r="M55" s="37">
        <v>0</v>
      </c>
      <c r="N55" s="8">
        <v>0</v>
      </c>
      <c r="O55" s="8">
        <f t="shared" si="29"/>
        <v>0</v>
      </c>
      <c r="P55" s="9">
        <v>0</v>
      </c>
      <c r="Q55" s="29">
        <f t="shared" si="20"/>
        <v>0</v>
      </c>
      <c r="R55" s="37">
        <v>0</v>
      </c>
      <c r="S55" s="8">
        <v>0</v>
      </c>
      <c r="T55" s="8">
        <f t="shared" si="30"/>
        <v>0</v>
      </c>
      <c r="U55" s="9">
        <v>0</v>
      </c>
      <c r="V55" s="29">
        <f t="shared" si="37"/>
        <v>0</v>
      </c>
      <c r="W55" s="8">
        <f>R55+M55+H55</f>
        <v>1957.26</v>
      </c>
      <c r="X55" s="8">
        <f t="shared" si="34"/>
        <v>2000</v>
      </c>
      <c r="Y55" s="8">
        <f t="shared" si="32"/>
        <v>-42.74</v>
      </c>
      <c r="Z55" s="9">
        <f t="shared" si="39"/>
        <v>2000</v>
      </c>
      <c r="AA55" s="10">
        <f t="shared" si="40"/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10"/>
        <v>-1250</v>
      </c>
      <c r="M56" s="37">
        <v>0</v>
      </c>
      <c r="N56" s="8">
        <v>0</v>
      </c>
      <c r="O56" s="8">
        <f t="shared" si="29"/>
        <v>0</v>
      </c>
      <c r="P56" s="9">
        <v>0</v>
      </c>
      <c r="Q56" s="29">
        <f t="shared" si="20"/>
        <v>0</v>
      </c>
      <c r="R56" s="37">
        <v>0</v>
      </c>
      <c r="S56" s="8">
        <v>0</v>
      </c>
      <c r="T56" s="8">
        <f t="shared" si="30"/>
        <v>0</v>
      </c>
      <c r="U56" s="9">
        <v>0</v>
      </c>
      <c r="V56" s="29">
        <f t="shared" si="37"/>
        <v>0</v>
      </c>
      <c r="W56" s="8">
        <f t="shared" ref="W56:W61" si="41">R56+M56+H56</f>
        <v>699.92</v>
      </c>
      <c r="X56" s="8">
        <f t="shared" si="34"/>
        <v>2265</v>
      </c>
      <c r="Y56" s="8">
        <f t="shared" si="32"/>
        <v>-1565.08</v>
      </c>
      <c r="Z56" s="9">
        <f t="shared" si="39"/>
        <v>1015</v>
      </c>
      <c r="AA56" s="10">
        <f t="shared" si="40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10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3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42">ROUND((H58-I58),5)</f>
        <v>-185</v>
      </c>
      <c r="K58" s="9">
        <v>300</v>
      </c>
      <c r="L58" s="29">
        <f t="shared" si="10"/>
        <v>-60</v>
      </c>
      <c r="M58" s="37">
        <v>0</v>
      </c>
      <c r="N58" s="8">
        <v>0</v>
      </c>
      <c r="O58" s="8">
        <f t="shared" si="29"/>
        <v>0</v>
      </c>
      <c r="P58" s="9">
        <v>0</v>
      </c>
      <c r="Q58" s="29">
        <f t="shared" si="20"/>
        <v>0</v>
      </c>
      <c r="R58" s="37">
        <v>0</v>
      </c>
      <c r="S58" s="8">
        <v>0</v>
      </c>
      <c r="T58" s="8">
        <f t="shared" si="30"/>
        <v>0</v>
      </c>
      <c r="U58" s="9">
        <v>0</v>
      </c>
      <c r="V58" s="29">
        <f t="shared" si="37"/>
        <v>0</v>
      </c>
      <c r="W58" s="8">
        <f t="shared" si="41"/>
        <v>175</v>
      </c>
      <c r="X58" s="8">
        <f t="shared" si="34"/>
        <v>360</v>
      </c>
      <c r="Y58" s="8">
        <f t="shared" si="32"/>
        <v>-185</v>
      </c>
      <c r="Z58" s="9">
        <f t="shared" si="39"/>
        <v>300</v>
      </c>
      <c r="AA58" s="10">
        <f t="shared" si="40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42"/>
        <v>-27300</v>
      </c>
      <c r="K59" s="9">
        <v>79920</v>
      </c>
      <c r="L59" s="29">
        <f t="shared" si="10"/>
        <v>620</v>
      </c>
      <c r="M59" s="37">
        <v>0</v>
      </c>
      <c r="N59" s="8">
        <v>0</v>
      </c>
      <c r="O59" s="8">
        <f t="shared" si="29"/>
        <v>0</v>
      </c>
      <c r="P59" s="9">
        <v>0</v>
      </c>
      <c r="Q59" s="29">
        <f t="shared" si="20"/>
        <v>0</v>
      </c>
      <c r="R59" s="37">
        <v>0</v>
      </c>
      <c r="S59" s="8">
        <v>0</v>
      </c>
      <c r="T59" s="8">
        <f t="shared" si="30"/>
        <v>0</v>
      </c>
      <c r="U59" s="9">
        <v>0</v>
      </c>
      <c r="V59" s="29">
        <f t="shared" si="37"/>
        <v>0</v>
      </c>
      <c r="W59" s="8">
        <f t="shared" si="41"/>
        <v>52000</v>
      </c>
      <c r="X59" s="8">
        <f t="shared" si="34"/>
        <v>79300</v>
      </c>
      <c r="Y59" s="8">
        <f t="shared" si="32"/>
        <v>-27300</v>
      </c>
      <c r="Z59" s="9">
        <f t="shared" si="39"/>
        <v>79920</v>
      </c>
      <c r="AA59" s="10">
        <f t="shared" si="40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42"/>
        <v>-500</v>
      </c>
      <c r="K60" s="9">
        <v>500</v>
      </c>
      <c r="L60" s="29">
        <f t="shared" si="10"/>
        <v>0</v>
      </c>
      <c r="M60" s="37">
        <v>0</v>
      </c>
      <c r="N60" s="8">
        <v>0</v>
      </c>
      <c r="O60" s="8">
        <f t="shared" si="29"/>
        <v>0</v>
      </c>
      <c r="P60" s="9">
        <v>0</v>
      </c>
      <c r="Q60" s="29">
        <f t="shared" si="20"/>
        <v>0</v>
      </c>
      <c r="R60" s="37">
        <v>0</v>
      </c>
      <c r="S60" s="8">
        <v>0</v>
      </c>
      <c r="T60" s="8">
        <f t="shared" si="30"/>
        <v>0</v>
      </c>
      <c r="U60" s="9">
        <v>0</v>
      </c>
      <c r="V60" s="29">
        <f t="shared" si="37"/>
        <v>0</v>
      </c>
      <c r="W60" s="8">
        <f t="shared" si="41"/>
        <v>0</v>
      </c>
      <c r="X60" s="8">
        <f t="shared" si="34"/>
        <v>500</v>
      </c>
      <c r="Y60" s="8">
        <f t="shared" si="32"/>
        <v>-500</v>
      </c>
      <c r="Z60" s="9">
        <f t="shared" si="39"/>
        <v>500</v>
      </c>
      <c r="AA60" s="10">
        <f t="shared" si="40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42"/>
        <v>-14311.5</v>
      </c>
      <c r="K61" s="9">
        <v>19920</v>
      </c>
      <c r="L61" s="29">
        <f t="shared" si="10"/>
        <v>0</v>
      </c>
      <c r="M61" s="37">
        <v>0</v>
      </c>
      <c r="N61" s="8">
        <v>0</v>
      </c>
      <c r="O61" s="8">
        <f t="shared" si="29"/>
        <v>0</v>
      </c>
      <c r="P61" s="9">
        <v>0</v>
      </c>
      <c r="Q61" s="29">
        <f t="shared" si="20"/>
        <v>0</v>
      </c>
      <c r="R61" s="37">
        <v>0</v>
      </c>
      <c r="S61" s="8">
        <v>0</v>
      </c>
      <c r="T61" s="8">
        <f t="shared" si="30"/>
        <v>0</v>
      </c>
      <c r="U61" s="9">
        <v>0</v>
      </c>
      <c r="V61" s="29">
        <f t="shared" si="37"/>
        <v>0</v>
      </c>
      <c r="W61" s="8">
        <f t="shared" si="41"/>
        <v>5608.5</v>
      </c>
      <c r="X61" s="8">
        <f t="shared" si="34"/>
        <v>19920</v>
      </c>
      <c r="Y61" s="8">
        <f t="shared" si="32"/>
        <v>-14311.5</v>
      </c>
      <c r="Z61" s="9">
        <f t="shared" si="39"/>
        <v>19920</v>
      </c>
      <c r="AA61" s="10">
        <f t="shared" si="40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42"/>
        <v>-340</v>
      </c>
      <c r="K62" s="12">
        <v>1020</v>
      </c>
      <c r="L62" s="30">
        <f t="shared" si="10"/>
        <v>0</v>
      </c>
      <c r="M62" s="38">
        <v>0</v>
      </c>
      <c r="N62" s="11">
        <v>0</v>
      </c>
      <c r="O62" s="11">
        <f t="shared" si="29"/>
        <v>0</v>
      </c>
      <c r="P62" s="12">
        <v>0</v>
      </c>
      <c r="Q62" s="30">
        <f t="shared" si="20"/>
        <v>0</v>
      </c>
      <c r="R62" s="38">
        <v>0</v>
      </c>
      <c r="S62" s="11">
        <v>0</v>
      </c>
      <c r="T62" s="11">
        <f t="shared" si="30"/>
        <v>0</v>
      </c>
      <c r="U62" s="12">
        <v>0</v>
      </c>
      <c r="V62" s="30">
        <f t="shared" si="37"/>
        <v>0</v>
      </c>
      <c r="W62" s="11">
        <f>R62+M62+H62</f>
        <v>680</v>
      </c>
      <c r="X62" s="11">
        <f t="shared" si="34"/>
        <v>1020</v>
      </c>
      <c r="Y62" s="11">
        <f t="shared" si="32"/>
        <v>-340</v>
      </c>
      <c r="Z62" s="12">
        <f t="shared" si="39"/>
        <v>1020</v>
      </c>
      <c r="AA62" s="13">
        <f t="shared" si="40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42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29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0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4"/>
        <v>101100</v>
      </c>
      <c r="Y63" s="8">
        <f t="shared" si="32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10"/>
        <v>0</v>
      </c>
      <c r="M64" s="37">
        <v>0</v>
      </c>
      <c r="N64" s="8">
        <v>275</v>
      </c>
      <c r="O64" s="8">
        <f t="shared" si="29"/>
        <v>-275</v>
      </c>
      <c r="P64" s="9">
        <v>275</v>
      </c>
      <c r="Q64" s="29">
        <f t="shared" si="20"/>
        <v>0</v>
      </c>
      <c r="R64" s="37">
        <v>0</v>
      </c>
      <c r="S64" s="8">
        <v>0</v>
      </c>
      <c r="T64" s="8">
        <f t="shared" si="30"/>
        <v>0</v>
      </c>
      <c r="U64" s="9">
        <v>0</v>
      </c>
      <c r="V64" s="29">
        <f t="shared" ref="V64:V71" si="43">ROUND((U64-S64),5)</f>
        <v>0</v>
      </c>
      <c r="W64" s="8">
        <f>R64+M64+H64</f>
        <v>0</v>
      </c>
      <c r="X64" s="8">
        <f t="shared" si="34"/>
        <v>275</v>
      </c>
      <c r="Y64" s="8">
        <f t="shared" si="32"/>
        <v>-275</v>
      </c>
      <c r="Z64" s="9">
        <f t="shared" si="39"/>
        <v>275</v>
      </c>
      <c r="AA64" s="10">
        <f t="shared" ref="AA64:AA71" si="44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9788</v>
      </c>
      <c r="L65" s="29">
        <f t="shared" si="10"/>
        <v>1088</v>
      </c>
      <c r="M65" s="37">
        <v>0</v>
      </c>
      <c r="N65" s="8">
        <v>100</v>
      </c>
      <c r="O65" s="8">
        <f t="shared" si="29"/>
        <v>-100</v>
      </c>
      <c r="P65" s="9">
        <v>100</v>
      </c>
      <c r="Q65" s="29">
        <f t="shared" si="20"/>
        <v>0</v>
      </c>
      <c r="R65" s="37">
        <v>0</v>
      </c>
      <c r="S65" s="8">
        <v>0</v>
      </c>
      <c r="T65" s="8">
        <f t="shared" si="30"/>
        <v>0</v>
      </c>
      <c r="U65" s="9">
        <v>0</v>
      </c>
      <c r="V65" s="29">
        <f t="shared" si="43"/>
        <v>0</v>
      </c>
      <c r="W65" s="8">
        <f t="shared" ref="W65:W71" si="45">R65+M65+H65</f>
        <v>4798.6499999999996</v>
      </c>
      <c r="X65" s="8">
        <f t="shared" si="34"/>
        <v>8800</v>
      </c>
      <c r="Y65" s="8">
        <f t="shared" si="32"/>
        <v>-4001.35</v>
      </c>
      <c r="Z65" s="9">
        <f t="shared" si="39"/>
        <v>9888</v>
      </c>
      <c r="AA65" s="10">
        <f t="shared" si="44"/>
        <v>1088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10"/>
        <v>2181</v>
      </c>
      <c r="M66" s="37">
        <v>0</v>
      </c>
      <c r="N66" s="8">
        <v>0</v>
      </c>
      <c r="O66" s="8">
        <f t="shared" si="29"/>
        <v>0</v>
      </c>
      <c r="P66" s="9"/>
      <c r="Q66" s="29">
        <f t="shared" si="20"/>
        <v>0</v>
      </c>
      <c r="R66" s="37">
        <v>0</v>
      </c>
      <c r="S66" s="8">
        <v>0</v>
      </c>
      <c r="T66" s="8">
        <f t="shared" si="30"/>
        <v>0</v>
      </c>
      <c r="U66" s="9">
        <v>0</v>
      </c>
      <c r="V66" s="29">
        <f t="shared" si="43"/>
        <v>0</v>
      </c>
      <c r="W66" s="8">
        <f t="shared" si="45"/>
        <v>28483.52</v>
      </c>
      <c r="X66" s="8">
        <f t="shared" si="34"/>
        <v>44630</v>
      </c>
      <c r="Y66" s="8">
        <f t="shared" si="32"/>
        <v>-16146.48</v>
      </c>
      <c r="Z66" s="9">
        <f t="shared" si="39"/>
        <v>46811</v>
      </c>
      <c r="AA66" s="10">
        <f t="shared" si="44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10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43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10"/>
        <v>100</v>
      </c>
      <c r="M68" s="37">
        <v>0</v>
      </c>
      <c r="N68" s="8">
        <v>0</v>
      </c>
      <c r="O68" s="8">
        <f t="shared" si="29"/>
        <v>0</v>
      </c>
      <c r="P68" s="9">
        <v>0</v>
      </c>
      <c r="Q68" s="29">
        <f t="shared" si="20"/>
        <v>0</v>
      </c>
      <c r="R68" s="37">
        <v>0</v>
      </c>
      <c r="S68" s="8">
        <v>0</v>
      </c>
      <c r="T68" s="8">
        <f t="shared" si="30"/>
        <v>0</v>
      </c>
      <c r="U68" s="9">
        <v>0</v>
      </c>
      <c r="V68" s="29">
        <f t="shared" si="43"/>
        <v>0</v>
      </c>
      <c r="W68" s="8">
        <f t="shared" si="45"/>
        <v>1015.1</v>
      </c>
      <c r="X68" s="8">
        <f t="shared" si="34"/>
        <v>1440</v>
      </c>
      <c r="Y68" s="8">
        <f t="shared" si="32"/>
        <v>-424.9</v>
      </c>
      <c r="Z68" s="9">
        <f t="shared" si="39"/>
        <v>1540</v>
      </c>
      <c r="AA68" s="10">
        <f t="shared" si="44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10"/>
        <v>1108.4100000000001</v>
      </c>
      <c r="M69" s="37">
        <v>0</v>
      </c>
      <c r="N69" s="8">
        <v>0</v>
      </c>
      <c r="O69" s="8">
        <f t="shared" si="29"/>
        <v>0</v>
      </c>
      <c r="P69" s="9">
        <v>0</v>
      </c>
      <c r="Q69" s="29">
        <f t="shared" si="20"/>
        <v>0</v>
      </c>
      <c r="R69" s="37">
        <v>0</v>
      </c>
      <c r="S69" s="8">
        <v>0</v>
      </c>
      <c r="T69" s="8">
        <f t="shared" si="30"/>
        <v>0</v>
      </c>
      <c r="U69" s="9">
        <v>0</v>
      </c>
      <c r="V69" s="29">
        <f t="shared" si="43"/>
        <v>0</v>
      </c>
      <c r="W69" s="8">
        <f t="shared" si="45"/>
        <v>19460.62</v>
      </c>
      <c r="X69" s="8">
        <f t="shared" si="34"/>
        <v>27710</v>
      </c>
      <c r="Y69" s="8">
        <f t="shared" si="32"/>
        <v>-8249.3799999999992</v>
      </c>
      <c r="Z69" s="9">
        <f t="shared" si="39"/>
        <v>28818.41</v>
      </c>
      <c r="AA69" s="10">
        <f t="shared" si="44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10"/>
        <v>0</v>
      </c>
      <c r="M70" s="37">
        <v>0</v>
      </c>
      <c r="N70" s="8">
        <v>0</v>
      </c>
      <c r="O70" s="8">
        <f t="shared" si="29"/>
        <v>0</v>
      </c>
      <c r="P70" s="9">
        <v>0</v>
      </c>
      <c r="Q70" s="29">
        <f t="shared" si="20"/>
        <v>0</v>
      </c>
      <c r="R70" s="37">
        <v>0</v>
      </c>
      <c r="S70" s="8">
        <v>0</v>
      </c>
      <c r="T70" s="8">
        <f t="shared" si="30"/>
        <v>0</v>
      </c>
      <c r="U70" s="9">
        <v>0</v>
      </c>
      <c r="V70" s="29">
        <f t="shared" si="43"/>
        <v>0</v>
      </c>
      <c r="W70" s="8">
        <f t="shared" si="45"/>
        <v>234978.05</v>
      </c>
      <c r="X70" s="8">
        <f t="shared" si="34"/>
        <v>355000</v>
      </c>
      <c r="Y70" s="8">
        <f t="shared" si="32"/>
        <v>-120021.95</v>
      </c>
      <c r="Z70" s="9">
        <f t="shared" si="39"/>
        <v>355000</v>
      </c>
      <c r="AA70" s="10">
        <f t="shared" si="44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10"/>
        <v>0</v>
      </c>
      <c r="M71" s="38">
        <v>0</v>
      </c>
      <c r="N71" s="11">
        <v>0</v>
      </c>
      <c r="O71" s="11">
        <f t="shared" si="29"/>
        <v>0</v>
      </c>
      <c r="P71" s="12">
        <v>0</v>
      </c>
      <c r="Q71" s="30">
        <f t="shared" si="20"/>
        <v>0</v>
      </c>
      <c r="R71" s="38">
        <v>0</v>
      </c>
      <c r="S71" s="11">
        <v>0</v>
      </c>
      <c r="T71" s="11">
        <f t="shared" si="30"/>
        <v>0</v>
      </c>
      <c r="U71" s="12">
        <v>0</v>
      </c>
      <c r="V71" s="30">
        <f t="shared" si="43"/>
        <v>0</v>
      </c>
      <c r="W71" s="11">
        <f t="shared" si="45"/>
        <v>0</v>
      </c>
      <c r="X71" s="11">
        <f t="shared" si="34"/>
        <v>0</v>
      </c>
      <c r="Y71" s="11">
        <f t="shared" si="32"/>
        <v>0</v>
      </c>
      <c r="Z71" s="12">
        <f t="shared" si="39"/>
        <v>0</v>
      </c>
      <c r="AA71" s="13">
        <f t="shared" si="44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29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0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4"/>
        <v>384150</v>
      </c>
      <c r="Y72" s="8">
        <f t="shared" si="32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10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20"/>
        <v>0</v>
      </c>
      <c r="R73" s="37">
        <v>0</v>
      </c>
      <c r="S73" s="8">
        <v>0</v>
      </c>
      <c r="T73" s="8">
        <f t="shared" si="30"/>
        <v>0</v>
      </c>
      <c r="U73" s="9">
        <v>0</v>
      </c>
      <c r="V73" s="29">
        <f t="shared" ref="V73:V79" si="46">ROUND((U73-S73),5)</f>
        <v>0</v>
      </c>
      <c r="W73" s="8">
        <f>R73+M73+H73</f>
        <v>92.21</v>
      </c>
      <c r="X73" s="8">
        <f t="shared" si="34"/>
        <v>430</v>
      </c>
      <c r="Y73" s="8">
        <f t="shared" si="32"/>
        <v>-337.79</v>
      </c>
      <c r="Z73" s="9">
        <f t="shared" si="39"/>
        <v>394</v>
      </c>
      <c r="AA73" s="10">
        <f t="shared" ref="AA73:AA79" si="47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10"/>
        <v>850</v>
      </c>
      <c r="M74" s="37">
        <v>0</v>
      </c>
      <c r="N74" s="8">
        <v>0</v>
      </c>
      <c r="O74" s="8">
        <f t="shared" si="29"/>
        <v>0</v>
      </c>
      <c r="P74" s="9">
        <v>0</v>
      </c>
      <c r="Q74" s="29">
        <f t="shared" si="20"/>
        <v>0</v>
      </c>
      <c r="R74" s="37">
        <v>0</v>
      </c>
      <c r="S74" s="8">
        <v>0</v>
      </c>
      <c r="T74" s="8">
        <f t="shared" si="30"/>
        <v>0</v>
      </c>
      <c r="U74" s="9">
        <v>0</v>
      </c>
      <c r="V74" s="29">
        <f t="shared" si="46"/>
        <v>0</v>
      </c>
      <c r="W74" s="8">
        <f t="shared" ref="W74:W79" si="48">R74+M74+H74</f>
        <v>1010</v>
      </c>
      <c r="X74" s="8">
        <f t="shared" si="34"/>
        <v>12010</v>
      </c>
      <c r="Y74" s="8">
        <f t="shared" si="32"/>
        <v>-11000</v>
      </c>
      <c r="Z74" s="9">
        <f t="shared" si="39"/>
        <v>12860</v>
      </c>
      <c r="AA74" s="10">
        <f t="shared" si="47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ref="L75:L89" si="49">ROUND((K75-I75),5)</f>
        <v>0</v>
      </c>
      <c r="M75" s="37">
        <v>0</v>
      </c>
      <c r="N75" s="8">
        <v>0</v>
      </c>
      <c r="O75" s="8">
        <f t="shared" si="29"/>
        <v>0</v>
      </c>
      <c r="P75" s="9">
        <v>0</v>
      </c>
      <c r="Q75" s="29">
        <f t="shared" si="20"/>
        <v>0</v>
      </c>
      <c r="R75" s="37">
        <v>0</v>
      </c>
      <c r="S75" s="8">
        <v>0</v>
      </c>
      <c r="T75" s="8">
        <f t="shared" si="30"/>
        <v>0</v>
      </c>
      <c r="U75" s="9">
        <v>0</v>
      </c>
      <c r="V75" s="29">
        <f t="shared" si="46"/>
        <v>0</v>
      </c>
      <c r="W75" s="8">
        <f t="shared" si="48"/>
        <v>236.08</v>
      </c>
      <c r="X75" s="8">
        <f t="shared" si="34"/>
        <v>0</v>
      </c>
      <c r="Y75" s="8">
        <f t="shared" si="32"/>
        <v>236.08</v>
      </c>
      <c r="Z75" s="9">
        <f t="shared" si="39"/>
        <v>0</v>
      </c>
      <c r="AA75" s="10">
        <f t="shared" si="47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0">ROUND((H76-I76),5)</f>
        <v>64.19</v>
      </c>
      <c r="K76" s="9"/>
      <c r="L76" s="29">
        <f t="shared" si="49"/>
        <v>0</v>
      </c>
      <c r="M76" s="37">
        <v>0</v>
      </c>
      <c r="N76" s="8">
        <v>0</v>
      </c>
      <c r="O76" s="8">
        <f t="shared" si="29"/>
        <v>0</v>
      </c>
      <c r="P76" s="9">
        <v>0</v>
      </c>
      <c r="Q76" s="29"/>
      <c r="R76" s="37">
        <v>0</v>
      </c>
      <c r="S76" s="8">
        <v>0</v>
      </c>
      <c r="T76" s="8">
        <f t="shared" si="30"/>
        <v>0</v>
      </c>
      <c r="U76" s="9">
        <v>0</v>
      </c>
      <c r="V76" s="29">
        <f t="shared" si="46"/>
        <v>0</v>
      </c>
      <c r="W76" s="8">
        <f t="shared" si="48"/>
        <v>64.19</v>
      </c>
      <c r="X76" s="8"/>
      <c r="Y76" s="8">
        <f t="shared" si="32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0"/>
        <v>22.23</v>
      </c>
      <c r="K77" s="9">
        <v>480</v>
      </c>
      <c r="L77" s="29">
        <f t="shared" si="49"/>
        <v>180</v>
      </c>
      <c r="M77" s="37">
        <v>0</v>
      </c>
      <c r="N77" s="8">
        <v>0</v>
      </c>
      <c r="O77" s="8">
        <f t="shared" si="29"/>
        <v>0</v>
      </c>
      <c r="P77" s="9">
        <v>0</v>
      </c>
      <c r="Q77" s="29">
        <f t="shared" si="20"/>
        <v>0</v>
      </c>
      <c r="R77" s="37">
        <v>0</v>
      </c>
      <c r="S77" s="8">
        <v>0</v>
      </c>
      <c r="T77" s="8">
        <f t="shared" si="30"/>
        <v>0</v>
      </c>
      <c r="U77" s="9">
        <v>0</v>
      </c>
      <c r="V77" s="29">
        <f t="shared" si="46"/>
        <v>0</v>
      </c>
      <c r="W77" s="8">
        <f t="shared" si="48"/>
        <v>322.23</v>
      </c>
      <c r="X77" s="8">
        <f t="shared" si="34"/>
        <v>300</v>
      </c>
      <c r="Y77" s="8">
        <f t="shared" si="32"/>
        <v>22.23</v>
      </c>
      <c r="Z77" s="9">
        <f t="shared" si="39"/>
        <v>480</v>
      </c>
      <c r="AA77" s="10">
        <f t="shared" si="47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0"/>
        <v>-79.599999999999994</v>
      </c>
      <c r="K78" s="9">
        <v>1500</v>
      </c>
      <c r="L78" s="29">
        <f t="shared" si="49"/>
        <v>300</v>
      </c>
      <c r="M78" s="37">
        <v>0</v>
      </c>
      <c r="N78" s="8">
        <v>0</v>
      </c>
      <c r="O78" s="8">
        <f t="shared" si="29"/>
        <v>0</v>
      </c>
      <c r="P78" s="9">
        <v>0</v>
      </c>
      <c r="Q78" s="29">
        <f t="shared" si="20"/>
        <v>0</v>
      </c>
      <c r="R78" s="37">
        <v>0</v>
      </c>
      <c r="S78" s="8">
        <v>0</v>
      </c>
      <c r="T78" s="8">
        <f t="shared" si="30"/>
        <v>0</v>
      </c>
      <c r="U78" s="9">
        <v>0</v>
      </c>
      <c r="V78" s="29">
        <f t="shared" si="46"/>
        <v>0</v>
      </c>
      <c r="W78" s="8">
        <f t="shared" si="48"/>
        <v>1120.4000000000001</v>
      </c>
      <c r="X78" s="8">
        <f t="shared" si="34"/>
        <v>1200</v>
      </c>
      <c r="Y78" s="8">
        <f t="shared" si="32"/>
        <v>-79.599999999999994</v>
      </c>
      <c r="Z78" s="9">
        <f t="shared" si="39"/>
        <v>1500</v>
      </c>
      <c r="AA78" s="10">
        <f t="shared" si="47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0"/>
        <v>-400</v>
      </c>
      <c r="K79" s="12">
        <v>300</v>
      </c>
      <c r="L79" s="30">
        <f t="shared" si="49"/>
        <v>-100</v>
      </c>
      <c r="M79" s="38">
        <v>0</v>
      </c>
      <c r="N79" s="11">
        <v>0</v>
      </c>
      <c r="O79" s="11">
        <f t="shared" si="29"/>
        <v>0</v>
      </c>
      <c r="P79" s="12">
        <v>0</v>
      </c>
      <c r="Q79" s="30">
        <f t="shared" si="20"/>
        <v>0</v>
      </c>
      <c r="R79" s="38">
        <v>0</v>
      </c>
      <c r="S79" s="11">
        <v>0</v>
      </c>
      <c r="T79" s="11">
        <f t="shared" si="30"/>
        <v>0</v>
      </c>
      <c r="U79" s="12">
        <v>0</v>
      </c>
      <c r="V79" s="30">
        <f t="shared" si="46"/>
        <v>0</v>
      </c>
      <c r="W79" s="11">
        <f t="shared" si="48"/>
        <v>0</v>
      </c>
      <c r="X79" s="11">
        <f t="shared" si="34"/>
        <v>400</v>
      </c>
      <c r="Y79" s="11">
        <f t="shared" si="32"/>
        <v>-400</v>
      </c>
      <c r="Z79" s="12">
        <f t="shared" si="39"/>
        <v>300</v>
      </c>
      <c r="AA79" s="13">
        <f t="shared" si="47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1">ROUND(SUM(H76:H79),5)</f>
        <v>1506.82</v>
      </c>
      <c r="I80" s="8">
        <f t="shared" si="51"/>
        <v>1900</v>
      </c>
      <c r="J80" s="8">
        <f t="shared" si="51"/>
        <v>-393.18</v>
      </c>
      <c r="K80" s="9">
        <f t="shared" si="51"/>
        <v>2280</v>
      </c>
      <c r="L80" s="29">
        <f t="shared" si="51"/>
        <v>380</v>
      </c>
      <c r="M80" s="37">
        <f t="shared" si="51"/>
        <v>0</v>
      </c>
      <c r="N80" s="8">
        <v>0</v>
      </c>
      <c r="O80" s="8">
        <f t="shared" si="29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0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4"/>
        <v>1900</v>
      </c>
      <c r="Y80" s="8">
        <f t="shared" si="32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0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29"/>
        <v>0</v>
      </c>
      <c r="P81" s="9">
        <v>0</v>
      </c>
      <c r="Q81" s="29">
        <f t="shared" si="20"/>
        <v>0</v>
      </c>
      <c r="R81" s="37">
        <v>0</v>
      </c>
      <c r="S81" s="8">
        <v>0</v>
      </c>
      <c r="T81" s="8">
        <f t="shared" si="30"/>
        <v>0</v>
      </c>
      <c r="U81" s="9">
        <v>0</v>
      </c>
      <c r="V81" s="29">
        <f t="shared" ref="V81:V82" si="52">ROUND((U81-S81),5)</f>
        <v>0</v>
      </c>
      <c r="W81" s="8">
        <f>R81+M81+H81</f>
        <v>1550</v>
      </c>
      <c r="X81" s="8">
        <f t="shared" si="34"/>
        <v>2975</v>
      </c>
      <c r="Y81" s="8">
        <f t="shared" si="32"/>
        <v>-1425</v>
      </c>
      <c r="Z81" s="9">
        <f t="shared" si="39"/>
        <v>3675</v>
      </c>
      <c r="AA81" s="10">
        <f t="shared" ref="AA81:AA82" si="53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0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29"/>
        <v>0</v>
      </c>
      <c r="P82" s="9">
        <v>0</v>
      </c>
      <c r="Q82" s="29">
        <f t="shared" si="20"/>
        <v>0</v>
      </c>
      <c r="R82" s="37">
        <v>0</v>
      </c>
      <c r="S82" s="8">
        <v>0</v>
      </c>
      <c r="T82" s="8">
        <f t="shared" si="30"/>
        <v>0</v>
      </c>
      <c r="U82" s="9">
        <v>0</v>
      </c>
      <c r="V82" s="29">
        <f t="shared" si="52"/>
        <v>0</v>
      </c>
      <c r="W82" s="8">
        <f>R82+M82+H82</f>
        <v>0</v>
      </c>
      <c r="X82" s="8">
        <f t="shared" si="34"/>
        <v>1000</v>
      </c>
      <c r="Y82" s="11">
        <f t="shared" si="32"/>
        <v>-1000</v>
      </c>
      <c r="Z82" s="12">
        <f t="shared" si="39"/>
        <v>1000</v>
      </c>
      <c r="AA82" s="10">
        <f t="shared" si="53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612507.41</v>
      </c>
      <c r="L83" s="21">
        <f>ROUND(SUM(L47:L52)+SUM(L54:L56)+SUM(L63:L66)+SUM(L72:L75)+SUM(L80:L81),5)</f>
        <v>11312.41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16200</v>
      </c>
      <c r="V83" s="33">
        <f>ROUND(SUM(V47:V53)+SUM(V55:V56)+SUM(V63:V66)+SUM(V72:V75)+SUM(V80:V81),5)</f>
        <v>16200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629332.41</v>
      </c>
      <c r="AA83" s="21">
        <f>ROUND(SUM(AA47:AA53)+SUM(AA54:AA56)+SUM(AA63:AA66)+SUM(AA72:AA75)+SUM(AA80:AA81),5)</f>
        <v>27512.41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0"/>
        <v>-224201.62</v>
      </c>
      <c r="K84" s="22">
        <f>ROUND(SUM(K41:K42)+K46+K83,5)</f>
        <v>623812.41</v>
      </c>
      <c r="L84" s="34">
        <f>ROUND(SUM(L41:L42)+L46+L83,5)</f>
        <v>17342.41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97923</v>
      </c>
      <c r="V84" s="34">
        <f>ROUND(SUM(V41:V42)+V46+V83,5)</f>
        <v>55124.32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54">ROUND(K84+P84+U84,5)</f>
        <v>724360.41</v>
      </c>
      <c r="AA84" s="23">
        <f>ROUND(SUM(AA41:AA42)+AA46+AA83,5)</f>
        <v>72466.73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0"/>
        <v>243728.34</v>
      </c>
      <c r="K85" s="9">
        <f>ROUND(K3+K40-K84,5)</f>
        <v>-592412.41</v>
      </c>
      <c r="L85" s="35">
        <f>ROUND(L3+L40-L84,5)</f>
        <v>-6092.41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510859</v>
      </c>
      <c r="Q85" s="29">
        <f>ROUND(Q3+Q40-Q84,5)</f>
        <v>60964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60640.5</v>
      </c>
      <c r="V85" s="29">
        <f>ROUND(V3+V40-V84,5)</f>
        <v>-52200.32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-20912.91</v>
      </c>
      <c r="AA85" s="10">
        <f>ROUND(AA40-AA84,5)</f>
        <v>2671.27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49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49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49"/>
        <v>0</v>
      </c>
      <c r="M88" s="37">
        <v>0</v>
      </c>
      <c r="N88" s="8">
        <v>0</v>
      </c>
      <c r="O88" s="8">
        <f t="shared" ref="O88:O89" si="55">ROUND((M88-N88),5)</f>
        <v>0</v>
      </c>
      <c r="P88" s="9">
        <v>0</v>
      </c>
      <c r="Q88" s="29">
        <f t="shared" si="20"/>
        <v>0</v>
      </c>
      <c r="R88" s="37">
        <v>0</v>
      </c>
      <c r="S88" s="8"/>
      <c r="T88" s="8">
        <f t="shared" ref="T88:T91" si="56">ROUND((R88-S88),5)</f>
        <v>0</v>
      </c>
      <c r="U88" s="9"/>
      <c r="V88" s="29">
        <f t="shared" ref="V88:V89" si="57">ROUND((U88-S88),5)</f>
        <v>0</v>
      </c>
      <c r="W88" s="8">
        <f>R88+M88+H88</f>
        <v>0</v>
      </c>
      <c r="X88" s="8">
        <f t="shared" si="34"/>
        <v>0</v>
      </c>
      <c r="Y88" s="8">
        <f t="shared" ref="Y88:Y91" si="58">ROUND((W88-X88),5)</f>
        <v>0</v>
      </c>
      <c r="Z88" s="9">
        <f t="shared" ref="Z88:Z92" si="59">ROUND(K88+P88+U88,5)</f>
        <v>0</v>
      </c>
      <c r="AA88" s="10">
        <f t="shared" ref="AA88:AA89" si="60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1">ROUND((H93-I89),5)</f>
        <v>0</v>
      </c>
      <c r="K89" s="9">
        <v>0</v>
      </c>
      <c r="L89" s="29">
        <f t="shared" si="49"/>
        <v>0</v>
      </c>
      <c r="M89" s="37">
        <v>0</v>
      </c>
      <c r="N89" s="8">
        <v>0</v>
      </c>
      <c r="O89" s="8">
        <f t="shared" si="55"/>
        <v>0</v>
      </c>
      <c r="P89" s="12">
        <v>0</v>
      </c>
      <c r="Q89" s="30">
        <f t="shared" ref="Q89" si="62">ROUND((P89-N89),5)</f>
        <v>0</v>
      </c>
      <c r="R89" s="37">
        <v>0</v>
      </c>
      <c r="S89" s="8"/>
      <c r="T89" s="8">
        <f t="shared" si="56"/>
        <v>0</v>
      </c>
      <c r="U89" s="12"/>
      <c r="V89" s="30">
        <f t="shared" si="57"/>
        <v>0</v>
      </c>
      <c r="W89" s="8">
        <f>R89+M89+H89</f>
        <v>0</v>
      </c>
      <c r="X89" s="8">
        <f t="shared" si="34"/>
        <v>0</v>
      </c>
      <c r="Y89" s="8">
        <f t="shared" si="58"/>
        <v>0</v>
      </c>
      <c r="Z89" s="9">
        <f t="shared" si="59"/>
        <v>0</v>
      </c>
      <c r="AA89" s="13">
        <f t="shared" si="60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3">ROUND(SUM(H87:H89),5)</f>
        <v>0</v>
      </c>
      <c r="I90" s="19">
        <f t="shared" si="63"/>
        <v>0</v>
      </c>
      <c r="J90" s="8">
        <f t="shared" si="61"/>
        <v>0</v>
      </c>
      <c r="K90" s="20">
        <f t="shared" si="63"/>
        <v>0</v>
      </c>
      <c r="L90" s="33">
        <f t="shared" si="63"/>
        <v>0</v>
      </c>
      <c r="M90" s="41">
        <f t="shared" si="63"/>
        <v>0</v>
      </c>
      <c r="N90" s="19">
        <f t="shared" si="63"/>
        <v>0</v>
      </c>
      <c r="O90" s="19">
        <f t="shared" si="63"/>
        <v>0</v>
      </c>
      <c r="P90" s="9">
        <f t="shared" si="63"/>
        <v>0</v>
      </c>
      <c r="Q90" s="29">
        <f t="shared" si="63"/>
        <v>0</v>
      </c>
      <c r="R90" s="41">
        <f t="shared" si="63"/>
        <v>0</v>
      </c>
      <c r="S90" s="19">
        <f t="shared" si="63"/>
        <v>0</v>
      </c>
      <c r="T90" s="19">
        <f t="shared" si="56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si="34"/>
        <v>0</v>
      </c>
      <c r="Y90" s="19">
        <f t="shared" si="58"/>
        <v>0</v>
      </c>
      <c r="Z90" s="22">
        <f t="shared" si="59"/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56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34"/>
        <v>0</v>
      </c>
      <c r="Y91" s="19">
        <f t="shared" si="58"/>
        <v>0</v>
      </c>
      <c r="Z91" s="12">
        <f t="shared" si="59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-592412.41</v>
      </c>
      <c r="L92" s="36">
        <f>ROUND(L85+L91,5)</f>
        <v>-6092.41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510859</v>
      </c>
      <c r="Q92" s="36">
        <f>ROUND(Q85+Q91,5)</f>
        <v>60964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60640.5</v>
      </c>
      <c r="V92" s="36">
        <f>ROUND(V85+V91,5)</f>
        <v>-52200.32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59"/>
        <v>-20912.91</v>
      </c>
      <c r="AA92" s="26">
        <f>ROUND(AA85+AA91,5)</f>
        <v>2671.27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83AA-407F-462E-9EA4-57A3003DB061}">
  <sheetPr codeName="Sheet2">
    <pageSetUpPr fitToPage="1"/>
  </sheetPr>
  <dimension ref="A1:AB96"/>
  <sheetViews>
    <sheetView zoomScaleNormal="100" workbookViewId="0">
      <pane xSplit="7" ySplit="2" topLeftCell="O77" activePane="bottomRight" state="frozenSplit"/>
      <selection pane="topRight" activeCell="H1" sqref="H1"/>
      <selection pane="bottomLeft" activeCell="A3" sqref="A3"/>
      <selection pane="bottomRight" activeCell="AA85" sqref="AA85"/>
    </sheetView>
  </sheetViews>
  <sheetFormatPr defaultRowHeight="14.4" x14ac:dyDescent="0.3"/>
  <cols>
    <col min="1" max="6" width="3" style="3" customWidth="1"/>
    <col min="7" max="7" width="36" style="3" customWidth="1"/>
    <col min="8" max="8" width="11" customWidth="1"/>
    <col min="9" max="9" width="11.109375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44140625" customWidth="1"/>
    <col min="15" max="15" width="12.6640625" bestFit="1" customWidth="1"/>
    <col min="16" max="16" width="10.21875" bestFit="1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33203125" customWidth="1"/>
    <col min="23" max="23" width="13.77734375" bestFit="1" customWidth="1"/>
    <col min="24" max="24" width="10.109375" bestFit="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7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5" si="12">ROUND((U12-S12),5)</f>
        <v>0</v>
      </c>
      <c r="W12" s="8">
        <f t="shared" ref="W12:X26" si="13">ROUND(H12+M12+R12,5)</f>
        <v>10604.51</v>
      </c>
      <c r="X12" s="8">
        <f t="shared" si="13"/>
        <v>22820</v>
      </c>
      <c r="Y12" s="8">
        <f t="shared" si="7"/>
        <v>-12215.49</v>
      </c>
      <c r="Z12" s="9">
        <f t="shared" ref="Z12:Z20" si="14">ROUND(K12+P12+U12,5)</f>
        <v>15770</v>
      </c>
      <c r="AA12" s="10">
        <f t="shared" ref="AA12:AA42" si="15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3"/>
        <v>85000</v>
      </c>
      <c r="Y13" s="8">
        <f t="shared" si="7"/>
        <v>-3340.47</v>
      </c>
      <c r="Z13" s="9">
        <f t="shared" si="14"/>
        <v>87500</v>
      </c>
      <c r="AA13" s="10">
        <f t="shared" si="15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3"/>
        <v>91000</v>
      </c>
      <c r="Y14" s="8">
        <f t="shared" si="7"/>
        <v>-23833.33</v>
      </c>
      <c r="Z14" s="9">
        <f t="shared" si="14"/>
        <v>107120</v>
      </c>
      <c r="AA14" s="10">
        <f t="shared" si="15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3"/>
        <v>104000</v>
      </c>
      <c r="Y15" s="8">
        <f t="shared" si="7"/>
        <v>-42369</v>
      </c>
      <c r="Z15" s="9">
        <f t="shared" si="14"/>
        <v>91000</v>
      </c>
      <c r="AA15" s="10">
        <f t="shared" si="15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3"/>
        <v>37000</v>
      </c>
      <c r="Y16" s="8">
        <f t="shared" si="7"/>
        <v>-21758.33</v>
      </c>
      <c r="Z16" s="9">
        <f t="shared" si="14"/>
        <v>25575</v>
      </c>
      <c r="AA16" s="10">
        <f t="shared" si="15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4"/>
        <v>18375</v>
      </c>
      <c r="AA17" s="10">
        <f t="shared" si="15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3"/>
        <v>26800</v>
      </c>
      <c r="Y18" s="8">
        <f t="shared" si="7"/>
        <v>-2600</v>
      </c>
      <c r="Z18" s="9">
        <f t="shared" si="14"/>
        <v>38100</v>
      </c>
      <c r="AA18" s="10">
        <f t="shared" si="15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3"/>
        <v>54450</v>
      </c>
      <c r="Y19" s="8">
        <f t="shared" si="7"/>
        <v>-6150</v>
      </c>
      <c r="Z19" s="9">
        <f t="shared" si="14"/>
        <v>76074</v>
      </c>
      <c r="AA19" s="10">
        <f t="shared" si="15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3"/>
        <v>12075</v>
      </c>
      <c r="Y20" s="11">
        <f t="shared" si="7"/>
        <v>525</v>
      </c>
      <c r="Z20" s="12">
        <f t="shared" si="14"/>
        <v>27720</v>
      </c>
      <c r="AA20" s="13">
        <f t="shared" si="15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3"/>
        <v>433145</v>
      </c>
      <c r="Y21" s="8">
        <f>ROUND((W21-X21),5)</f>
        <v>-111741.62</v>
      </c>
      <c r="Z21" s="9">
        <f>ROUND(K21+P21+U21,5)</f>
        <v>487234</v>
      </c>
      <c r="AA21" s="10">
        <f t="shared" si="15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6">ROUND(I23+N23+S23,5)</f>
        <v>7900</v>
      </c>
      <c r="Y23" s="8">
        <f t="shared" ref="Y23" si="17">ROUND((W23-X23),5)</f>
        <v>-7900</v>
      </c>
      <c r="Z23" s="9">
        <f t="shared" ref="Z23:Z26" si="18">ROUND(K23+P23+U23,5)</f>
        <v>0</v>
      </c>
      <c r="AA23" s="10">
        <f t="shared" ref="AA23" si="19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3"/>
        <v>0</v>
      </c>
      <c r="Y24" s="8">
        <f t="shared" si="7"/>
        <v>0</v>
      </c>
      <c r="Z24" s="9">
        <f t="shared" si="18"/>
        <v>0</v>
      </c>
      <c r="AA24" s="10">
        <f t="shared" si="15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88" si="20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3"/>
        <v>74462.5</v>
      </c>
      <c r="Y25" s="8">
        <f t="shared" si="7"/>
        <v>-16865</v>
      </c>
      <c r="Z25" s="9">
        <f t="shared" si="18"/>
        <v>65163</v>
      </c>
      <c r="AA25" s="10">
        <f t="shared" si="15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0"/>
        <v>0</v>
      </c>
      <c r="R26" s="38">
        <v>18060</v>
      </c>
      <c r="S26" s="11">
        <v>13260</v>
      </c>
      <c r="T26" s="11">
        <f>ROUND((R26-S26),5)</f>
        <v>4800</v>
      </c>
      <c r="U26" s="12">
        <v>23660</v>
      </c>
      <c r="V26" s="30">
        <f t="shared" si="12"/>
        <v>10400</v>
      </c>
      <c r="W26" s="11">
        <f>R26+M26+H26</f>
        <v>18060</v>
      </c>
      <c r="X26" s="11">
        <f t="shared" si="13"/>
        <v>13260</v>
      </c>
      <c r="Y26" s="11">
        <f t="shared" si="7"/>
        <v>4800</v>
      </c>
      <c r="Z26" s="12">
        <f t="shared" si="18"/>
        <v>23660</v>
      </c>
      <c r="AA26" s="13">
        <f t="shared" si="15"/>
        <v>10400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0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88823</v>
      </c>
      <c r="V27" s="29">
        <f t="shared" si="12"/>
        <v>-6799.5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88823</v>
      </c>
      <c r="AA27" s="10">
        <f>ROUND((Z27-X27),5)</f>
        <v>-6799.5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0"/>
        <v>0</v>
      </c>
      <c r="R28" s="38">
        <v>59103</v>
      </c>
      <c r="S28" s="11">
        <v>58457</v>
      </c>
      <c r="T28" s="11">
        <f>ROUND((R28-S28),5)</f>
        <v>646</v>
      </c>
      <c r="U28" s="12">
        <v>65840.5</v>
      </c>
      <c r="V28" s="30">
        <f t="shared" si="12"/>
        <v>7383.5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65840.5</v>
      </c>
      <c r="AA28" s="13">
        <f>ROUND((Z28-X28),5)</f>
        <v>7383.5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1">ROUND(I22+I27+SUM(I28:I28),5)</f>
        <v>0</v>
      </c>
      <c r="J29" s="8">
        <f t="shared" si="21"/>
        <v>0</v>
      </c>
      <c r="K29" s="9">
        <f t="shared" si="21"/>
        <v>0</v>
      </c>
      <c r="L29" s="29">
        <f t="shared" si="21"/>
        <v>0</v>
      </c>
      <c r="M29" s="37">
        <f t="shared" si="21"/>
        <v>0</v>
      </c>
      <c r="N29" s="8">
        <f t="shared" si="21"/>
        <v>0</v>
      </c>
      <c r="O29" s="8">
        <f t="shared" si="21"/>
        <v>0</v>
      </c>
      <c r="P29" s="9">
        <f t="shared" si="21"/>
        <v>0</v>
      </c>
      <c r="Q29" s="29">
        <f t="shared" si="21"/>
        <v>0</v>
      </c>
      <c r="R29" s="37">
        <f t="shared" si="21"/>
        <v>134760.5</v>
      </c>
      <c r="S29" s="8">
        <f t="shared" si="21"/>
        <v>154079.5</v>
      </c>
      <c r="T29" s="8">
        <f t="shared" si="21"/>
        <v>-19319</v>
      </c>
      <c r="U29" s="9">
        <f t="shared" si="21"/>
        <v>154663.5</v>
      </c>
      <c r="V29" s="29">
        <f t="shared" si="21"/>
        <v>584</v>
      </c>
      <c r="W29" s="8">
        <f t="shared" si="21"/>
        <v>134760.5</v>
      </c>
      <c r="X29" s="8">
        <f t="shared" si="21"/>
        <v>154079.5</v>
      </c>
      <c r="Y29" s="8">
        <f t="shared" si="21"/>
        <v>-19319</v>
      </c>
      <c r="Z29" s="9">
        <f t="shared" si="21"/>
        <v>154663.5</v>
      </c>
      <c r="AA29" s="10">
        <f t="shared" si="21"/>
        <v>584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0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ref="X31:X42" si="22">ROUND(I31+N31+S31,5)</f>
        <v>150</v>
      </c>
      <c r="Y31" s="8">
        <f t="shared" si="7"/>
        <v>668</v>
      </c>
      <c r="Z31" s="9">
        <f t="shared" ref="Z31:Z37" si="23">ROUND(K31+P31+U31,5)</f>
        <v>150</v>
      </c>
      <c r="AA31" s="10">
        <f t="shared" si="15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0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22"/>
        <v>1560</v>
      </c>
      <c r="Y32" s="8">
        <f t="shared" si="7"/>
        <v>-181.2</v>
      </c>
      <c r="Z32" s="9">
        <f t="shared" si="23"/>
        <v>1000</v>
      </c>
      <c r="AA32" s="10">
        <f t="shared" si="15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0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22"/>
        <v>2000</v>
      </c>
      <c r="Y33" s="8">
        <f t="shared" si="7"/>
        <v>-833.3</v>
      </c>
      <c r="Z33" s="9">
        <f t="shared" si="23"/>
        <v>1750</v>
      </c>
      <c r="AA33" s="10">
        <f t="shared" si="15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0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4">R34+M34+H34</f>
        <v>1489.7199999999998</v>
      </c>
      <c r="X34" s="8">
        <f t="shared" si="22"/>
        <v>1500</v>
      </c>
      <c r="Y34" s="8">
        <f t="shared" si="7"/>
        <v>-10.28</v>
      </c>
      <c r="Z34" s="9">
        <f t="shared" si="23"/>
        <v>1500</v>
      </c>
      <c r="AA34" s="10">
        <f t="shared" si="15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19825</v>
      </c>
      <c r="Q35" s="31">
        <f t="shared" si="20"/>
        <v>450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4"/>
        <v>15975</v>
      </c>
      <c r="X35" s="14">
        <f t="shared" si="22"/>
        <v>19375</v>
      </c>
      <c r="Y35" s="14">
        <f t="shared" si="7"/>
        <v>-3400</v>
      </c>
      <c r="Z35" s="15">
        <f t="shared" si="23"/>
        <v>19825</v>
      </c>
      <c r="AA35" s="16">
        <f t="shared" si="15"/>
        <v>450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19825</v>
      </c>
      <c r="Q36" s="29">
        <f t="shared" si="20"/>
        <v>450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24225</v>
      </c>
      <c r="AA36" s="10">
        <f t="shared" si="15"/>
        <v>-360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22"/>
        <v>1000</v>
      </c>
      <c r="Y37" s="8">
        <f>ROUND((W37-X37),5)</f>
        <v>960.9</v>
      </c>
      <c r="Z37" s="9">
        <f t="shared" si="23"/>
        <v>5500</v>
      </c>
      <c r="AA37" s="10">
        <f t="shared" si="15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5">ROUND(M5+M10+M21+M29+M36+M38,5)</f>
        <v>337403.23</v>
      </c>
      <c r="N39" s="17">
        <f t="shared" si="25"/>
        <v>452520</v>
      </c>
      <c r="O39" s="17">
        <f t="shared" si="25"/>
        <v>-115116.77</v>
      </c>
      <c r="P39" s="22">
        <f t="shared" si="25"/>
        <v>507059</v>
      </c>
      <c r="Q39" s="34">
        <f t="shared" si="25"/>
        <v>54539</v>
      </c>
      <c r="R39" s="40">
        <f t="shared" si="25"/>
        <v>136139.29999999999</v>
      </c>
      <c r="S39" s="17">
        <f t="shared" si="25"/>
        <v>155639.5</v>
      </c>
      <c r="T39" s="17">
        <f t="shared" si="25"/>
        <v>-19500.2</v>
      </c>
      <c r="U39" s="22">
        <f t="shared" si="25"/>
        <v>155663.5</v>
      </c>
      <c r="V39" s="34">
        <f t="shared" si="25"/>
        <v>24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694122.5</v>
      </c>
      <c r="AA39" s="22">
        <f>ROUND(AA5+AA10+AA21+AA29+AA36+AA38+AA37,5)</f>
        <v>65813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6">ROUND((M40-N40),5)</f>
        <v>-115116.77</v>
      </c>
      <c r="P40" s="9">
        <f>P39</f>
        <v>507059</v>
      </c>
      <c r="Q40" s="32">
        <f>ROUND((P40-N40),5)</f>
        <v>54539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155663.5</v>
      </c>
      <c r="V40" s="32">
        <f>ROUND((U40-S40),5)</f>
        <v>24</v>
      </c>
      <c r="W40" s="8">
        <f>ROUND(H40+M40+R40,5)</f>
        <v>513219.25</v>
      </c>
      <c r="X40" s="8">
        <f t="shared" ref="X40" si="27">ROUND(I40+N40+S40,5)</f>
        <v>628309.5</v>
      </c>
      <c r="Y40" s="8">
        <f t="shared" si="7"/>
        <v>-115090.25</v>
      </c>
      <c r="Z40" s="9">
        <f t="shared" ref="Z40" si="28">ROUND(K40+P40+U40,5)</f>
        <v>694122.5</v>
      </c>
      <c r="AA40" s="18">
        <f t="shared" si="15"/>
        <v>65813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29">ROUND((M42-N42),5)</f>
        <v>-2000</v>
      </c>
      <c r="P42" s="9">
        <v>2000</v>
      </c>
      <c r="Q42" s="29">
        <f t="shared" si="20"/>
        <v>0</v>
      </c>
      <c r="R42" s="37">
        <v>0</v>
      </c>
      <c r="S42" s="8">
        <v>0</v>
      </c>
      <c r="T42" s="8">
        <f t="shared" ref="T42:T82" si="30">ROUND((R42-S42),5)</f>
        <v>0</v>
      </c>
      <c r="U42" s="9">
        <v>0</v>
      </c>
      <c r="V42" s="29">
        <f t="shared" si="12"/>
        <v>0</v>
      </c>
      <c r="W42" s="8">
        <f t="shared" ref="W42:W46" si="31">R42+M42+H42</f>
        <v>252.97</v>
      </c>
      <c r="X42" s="8">
        <f t="shared" si="22"/>
        <v>7275</v>
      </c>
      <c r="Y42" s="8">
        <f t="shared" ref="Y42:Y82" si="32">ROUND((W42-X42),5)</f>
        <v>-7022.03</v>
      </c>
      <c r="Z42" s="9">
        <f t="shared" ref="Z42:Z45" si="33">ROUND(K42+P42+U42,5)</f>
        <v>13305</v>
      </c>
      <c r="AA42" s="10">
        <f t="shared" si="15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1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29"/>
        <v>0</v>
      </c>
      <c r="P44" s="9"/>
      <c r="Q44" s="29">
        <f t="shared" si="20"/>
        <v>0</v>
      </c>
      <c r="R44" s="37">
        <v>1867.14</v>
      </c>
      <c r="S44" s="8">
        <v>0</v>
      </c>
      <c r="T44" s="8">
        <f t="shared" si="30"/>
        <v>1867.14</v>
      </c>
      <c r="U44" s="9">
        <v>48594</v>
      </c>
      <c r="V44" s="29">
        <f t="shared" si="12"/>
        <v>48594</v>
      </c>
      <c r="W44" s="8">
        <f t="shared" si="31"/>
        <v>1867.14</v>
      </c>
      <c r="X44" s="8">
        <f t="shared" ref="X44:X91" si="34">ROUND(I44+N44+S44,5)</f>
        <v>0</v>
      </c>
      <c r="Y44" s="8">
        <f t="shared" si="32"/>
        <v>1867.14</v>
      </c>
      <c r="Z44" s="9">
        <f t="shared" si="33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si="10"/>
        <v>0</v>
      </c>
      <c r="M45" s="38">
        <v>0</v>
      </c>
      <c r="N45" s="11">
        <v>0</v>
      </c>
      <c r="O45" s="11">
        <f t="shared" si="29"/>
        <v>0</v>
      </c>
      <c r="P45" s="12"/>
      <c r="Q45" s="30">
        <f t="shared" si="20"/>
        <v>0</v>
      </c>
      <c r="R45" s="38">
        <v>28156.62</v>
      </c>
      <c r="S45" s="11">
        <v>42798.68</v>
      </c>
      <c r="T45" s="11">
        <f t="shared" si="30"/>
        <v>-14642.06</v>
      </c>
      <c r="U45" s="12">
        <v>33129</v>
      </c>
      <c r="V45" s="30">
        <f t="shared" si="12"/>
        <v>-9669.68</v>
      </c>
      <c r="W45" s="11">
        <f t="shared" si="31"/>
        <v>28156.62</v>
      </c>
      <c r="X45" s="11">
        <f t="shared" si="34"/>
        <v>42798.68</v>
      </c>
      <c r="Y45" s="11">
        <f t="shared" si="32"/>
        <v>-14642.06</v>
      </c>
      <c r="Z45" s="12">
        <f t="shared" si="33"/>
        <v>33129</v>
      </c>
      <c r="AA45" s="13">
        <f t="shared" ref="AA45" si="35">ROUND((Z45-X45),5)</f>
        <v>-9669.68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36">ROUND(SUM(I43:I45),5)</f>
        <v>0</v>
      </c>
      <c r="J46" s="8">
        <f t="shared" si="36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29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0"/>
        <v>-12774.92</v>
      </c>
      <c r="U46" s="9">
        <f>ROUND(SUM(U43:U45),5)</f>
        <v>81723</v>
      </c>
      <c r="V46" s="29">
        <f>ROUND(SUM(V43:V45),5)</f>
        <v>38924.32</v>
      </c>
      <c r="W46" s="8">
        <f t="shared" si="31"/>
        <v>30023.759999999998</v>
      </c>
      <c r="X46" s="8">
        <f t="shared" si="34"/>
        <v>42798.68</v>
      </c>
      <c r="Y46" s="8">
        <f t="shared" si="32"/>
        <v>-12774.92</v>
      </c>
      <c r="Z46" s="9">
        <f>ROUND(K46+P46+U46,5)</f>
        <v>81723</v>
      </c>
      <c r="AA46" s="10">
        <f>ROUND(SUM(AA43:AA45),5)</f>
        <v>38924.32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10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29"/>
        <v>0</v>
      </c>
      <c r="P48" s="9">
        <v>0</v>
      </c>
      <c r="Q48" s="29">
        <f t="shared" si="20"/>
        <v>0</v>
      </c>
      <c r="R48" s="37">
        <v>0</v>
      </c>
      <c r="S48" s="8">
        <v>0</v>
      </c>
      <c r="T48" s="8">
        <f t="shared" si="30"/>
        <v>0</v>
      </c>
      <c r="U48" s="9">
        <v>0</v>
      </c>
      <c r="V48" s="29">
        <f t="shared" ref="V48:V62" si="37">ROUND((U48-S48),5)</f>
        <v>0</v>
      </c>
      <c r="W48" s="8">
        <f t="shared" ref="W48:W53" si="38">R48+M48+H48</f>
        <v>1582.87</v>
      </c>
      <c r="X48" s="8">
        <f t="shared" si="34"/>
        <v>3120</v>
      </c>
      <c r="Y48" s="8">
        <f t="shared" si="32"/>
        <v>-1537.13</v>
      </c>
      <c r="Z48" s="9">
        <f t="shared" ref="Z48:Z82" si="39">ROUND(K48+P48+U48,5)</f>
        <v>3203</v>
      </c>
      <c r="AA48" s="10">
        <f t="shared" ref="AA48:AA62" si="40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29"/>
        <v>0</v>
      </c>
      <c r="P49" s="9">
        <v>0</v>
      </c>
      <c r="Q49" s="29">
        <f t="shared" si="20"/>
        <v>0</v>
      </c>
      <c r="R49" s="37">
        <v>0</v>
      </c>
      <c r="S49" s="8">
        <v>0</v>
      </c>
      <c r="T49" s="8">
        <f t="shared" si="30"/>
        <v>0</v>
      </c>
      <c r="U49" s="9">
        <v>0</v>
      </c>
      <c r="V49" s="29">
        <f t="shared" si="37"/>
        <v>0</v>
      </c>
      <c r="W49" s="8">
        <f t="shared" si="38"/>
        <v>10561.6</v>
      </c>
      <c r="X49" s="8">
        <f t="shared" si="34"/>
        <v>15936</v>
      </c>
      <c r="Y49" s="8">
        <f t="shared" si="32"/>
        <v>-5374.4</v>
      </c>
      <c r="Z49" s="9">
        <f t="shared" si="39"/>
        <v>16339</v>
      </c>
      <c r="AA49" s="10">
        <f t="shared" si="40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29"/>
        <v>0</v>
      </c>
      <c r="P50" s="9">
        <v>0</v>
      </c>
      <c r="Q50" s="29">
        <f t="shared" si="20"/>
        <v>0</v>
      </c>
      <c r="R50" s="37">
        <v>0</v>
      </c>
      <c r="S50" s="8">
        <v>0</v>
      </c>
      <c r="T50" s="8">
        <f t="shared" si="30"/>
        <v>0</v>
      </c>
      <c r="U50" s="9">
        <v>0</v>
      </c>
      <c r="V50" s="29">
        <f t="shared" si="37"/>
        <v>0</v>
      </c>
      <c r="W50" s="8">
        <f t="shared" si="38"/>
        <v>1748</v>
      </c>
      <c r="X50" s="8">
        <f t="shared" si="34"/>
        <v>3689</v>
      </c>
      <c r="Y50" s="8">
        <f t="shared" si="32"/>
        <v>-1941</v>
      </c>
      <c r="Z50" s="9">
        <f t="shared" si="39"/>
        <v>2000</v>
      </c>
      <c r="AA50" s="10">
        <f t="shared" si="40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29"/>
        <v>0</v>
      </c>
      <c r="P51" s="9">
        <v>0</v>
      </c>
      <c r="Q51" s="29">
        <f t="shared" si="20"/>
        <v>0</v>
      </c>
      <c r="R51" s="37">
        <v>0</v>
      </c>
      <c r="S51" s="8">
        <v>0</v>
      </c>
      <c r="T51" s="8">
        <f t="shared" si="30"/>
        <v>0</v>
      </c>
      <c r="U51" s="9">
        <v>0</v>
      </c>
      <c r="V51" s="29">
        <f t="shared" si="37"/>
        <v>0</v>
      </c>
      <c r="W51" s="8">
        <f t="shared" si="38"/>
        <v>6918.36</v>
      </c>
      <c r="X51" s="8">
        <f t="shared" si="34"/>
        <v>8240</v>
      </c>
      <c r="Y51" s="8">
        <f t="shared" si="32"/>
        <v>-1321.64</v>
      </c>
      <c r="Z51" s="9">
        <f t="shared" si="39"/>
        <v>9824</v>
      </c>
      <c r="AA51" s="10">
        <f t="shared" si="40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29"/>
        <v>0</v>
      </c>
      <c r="P52" s="9">
        <v>0</v>
      </c>
      <c r="Q52" s="29">
        <f t="shared" si="20"/>
        <v>0</v>
      </c>
      <c r="R52" s="37">
        <v>0</v>
      </c>
      <c r="S52" s="8">
        <v>0</v>
      </c>
      <c r="T52" s="8">
        <f t="shared" si="30"/>
        <v>0</v>
      </c>
      <c r="U52" s="9">
        <v>0</v>
      </c>
      <c r="V52" s="29">
        <f t="shared" si="37"/>
        <v>0</v>
      </c>
      <c r="W52" s="8">
        <f t="shared" si="38"/>
        <v>589.49</v>
      </c>
      <c r="X52" s="8">
        <f t="shared" si="34"/>
        <v>0</v>
      </c>
      <c r="Y52" s="8">
        <f t="shared" si="32"/>
        <v>589.49</v>
      </c>
      <c r="Z52" s="9">
        <f t="shared" si="39"/>
        <v>600</v>
      </c>
      <c r="AA52" s="10">
        <f t="shared" si="40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10"/>
        <v>0</v>
      </c>
      <c r="M53" s="37"/>
      <c r="N53" s="8">
        <v>0</v>
      </c>
      <c r="O53" s="8">
        <f t="shared" si="29"/>
        <v>0</v>
      </c>
      <c r="P53" s="9"/>
      <c r="Q53" s="29">
        <f t="shared" si="20"/>
        <v>0</v>
      </c>
      <c r="R53" s="37">
        <v>0</v>
      </c>
      <c r="S53" s="8">
        <v>0</v>
      </c>
      <c r="T53" s="8">
        <f t="shared" si="30"/>
        <v>0</v>
      </c>
      <c r="U53" s="9">
        <v>16200</v>
      </c>
      <c r="V53" s="29">
        <f t="shared" si="37"/>
        <v>16200</v>
      </c>
      <c r="W53" s="8">
        <f t="shared" si="38"/>
        <v>0</v>
      </c>
      <c r="X53" s="8">
        <f t="shared" si="34"/>
        <v>0</v>
      </c>
      <c r="Y53" s="8">
        <f t="shared" si="32"/>
        <v>0</v>
      </c>
      <c r="Z53" s="9">
        <f t="shared" si="39"/>
        <v>16200</v>
      </c>
      <c r="AA53" s="10">
        <f t="shared" si="40"/>
        <v>16200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10"/>
        <v>4650</v>
      </c>
      <c r="M54" s="8">
        <v>0</v>
      </c>
      <c r="N54" s="8">
        <v>0</v>
      </c>
      <c r="O54" s="8">
        <f t="shared" si="29"/>
        <v>0</v>
      </c>
      <c r="P54" s="9">
        <v>0</v>
      </c>
      <c r="Q54" s="10">
        <f t="shared" si="20"/>
        <v>0</v>
      </c>
      <c r="R54" s="8">
        <v>0</v>
      </c>
      <c r="S54" s="8">
        <v>0</v>
      </c>
      <c r="T54" s="8">
        <f t="shared" si="30"/>
        <v>0</v>
      </c>
      <c r="U54" s="9">
        <v>0</v>
      </c>
      <c r="V54" s="10">
        <f t="shared" si="37"/>
        <v>0</v>
      </c>
      <c r="W54" s="8">
        <f>R54+M54+H54</f>
        <v>6363.36</v>
      </c>
      <c r="X54" s="8">
        <f t="shared" si="34"/>
        <v>9300</v>
      </c>
      <c r="Y54" s="8">
        <f t="shared" si="32"/>
        <v>-2936.64</v>
      </c>
      <c r="Z54" s="9">
        <f t="shared" si="39"/>
        <v>13950</v>
      </c>
      <c r="AA54" s="10">
        <f t="shared" si="40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10"/>
        <v>0</v>
      </c>
      <c r="M55" s="37">
        <v>0</v>
      </c>
      <c r="N55" s="8">
        <v>0</v>
      </c>
      <c r="O55" s="8">
        <f t="shared" si="29"/>
        <v>0</v>
      </c>
      <c r="P55" s="9">
        <v>0</v>
      </c>
      <c r="Q55" s="29">
        <f t="shared" si="20"/>
        <v>0</v>
      </c>
      <c r="R55" s="37">
        <v>0</v>
      </c>
      <c r="S55" s="8">
        <v>0</v>
      </c>
      <c r="T55" s="8">
        <f t="shared" si="30"/>
        <v>0</v>
      </c>
      <c r="U55" s="9">
        <v>0</v>
      </c>
      <c r="V55" s="29">
        <f t="shared" si="37"/>
        <v>0</v>
      </c>
      <c r="W55" s="8">
        <f>R55+M55+H55</f>
        <v>1957.26</v>
      </c>
      <c r="X55" s="8">
        <f t="shared" si="34"/>
        <v>2000</v>
      </c>
      <c r="Y55" s="8">
        <f t="shared" si="32"/>
        <v>-42.74</v>
      </c>
      <c r="Z55" s="9">
        <f t="shared" si="39"/>
        <v>2000</v>
      </c>
      <c r="AA55" s="10">
        <f t="shared" si="40"/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10"/>
        <v>-1250</v>
      </c>
      <c r="M56" s="37">
        <v>0</v>
      </c>
      <c r="N56" s="8">
        <v>0</v>
      </c>
      <c r="O56" s="8">
        <f t="shared" si="29"/>
        <v>0</v>
      </c>
      <c r="P56" s="9">
        <v>0</v>
      </c>
      <c r="Q56" s="29">
        <f t="shared" si="20"/>
        <v>0</v>
      </c>
      <c r="R56" s="37">
        <v>0</v>
      </c>
      <c r="S56" s="8">
        <v>0</v>
      </c>
      <c r="T56" s="8">
        <f t="shared" si="30"/>
        <v>0</v>
      </c>
      <c r="U56" s="9">
        <v>0</v>
      </c>
      <c r="V56" s="29">
        <f t="shared" si="37"/>
        <v>0</v>
      </c>
      <c r="W56" s="8">
        <f t="shared" ref="W56:W61" si="41">R56+M56+H56</f>
        <v>699.92</v>
      </c>
      <c r="X56" s="8">
        <f t="shared" si="34"/>
        <v>2265</v>
      </c>
      <c r="Y56" s="8">
        <f t="shared" si="32"/>
        <v>-1565.08</v>
      </c>
      <c r="Z56" s="9">
        <f t="shared" si="39"/>
        <v>1015</v>
      </c>
      <c r="AA56" s="10">
        <f t="shared" si="40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10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3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42">ROUND((H58-I58),5)</f>
        <v>-185</v>
      </c>
      <c r="K58" s="9">
        <v>300</v>
      </c>
      <c r="L58" s="29">
        <f t="shared" si="10"/>
        <v>-60</v>
      </c>
      <c r="M58" s="37">
        <v>0</v>
      </c>
      <c r="N58" s="8">
        <v>0</v>
      </c>
      <c r="O58" s="8">
        <f t="shared" si="29"/>
        <v>0</v>
      </c>
      <c r="P58" s="9">
        <v>0</v>
      </c>
      <c r="Q58" s="29">
        <f t="shared" si="20"/>
        <v>0</v>
      </c>
      <c r="R58" s="37">
        <v>0</v>
      </c>
      <c r="S58" s="8">
        <v>0</v>
      </c>
      <c r="T58" s="8">
        <f t="shared" si="30"/>
        <v>0</v>
      </c>
      <c r="U58" s="9">
        <v>0</v>
      </c>
      <c r="V58" s="29">
        <f t="shared" si="37"/>
        <v>0</v>
      </c>
      <c r="W58" s="8">
        <f t="shared" si="41"/>
        <v>175</v>
      </c>
      <c r="X58" s="8">
        <f t="shared" si="34"/>
        <v>360</v>
      </c>
      <c r="Y58" s="8">
        <f t="shared" si="32"/>
        <v>-185</v>
      </c>
      <c r="Z58" s="9">
        <f t="shared" si="39"/>
        <v>300</v>
      </c>
      <c r="AA58" s="10">
        <f t="shared" si="40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42"/>
        <v>-27300</v>
      </c>
      <c r="K59" s="9">
        <v>79920</v>
      </c>
      <c r="L59" s="29">
        <f t="shared" si="10"/>
        <v>620</v>
      </c>
      <c r="M59" s="37">
        <v>0</v>
      </c>
      <c r="N59" s="8">
        <v>0</v>
      </c>
      <c r="O59" s="8">
        <f t="shared" si="29"/>
        <v>0</v>
      </c>
      <c r="P59" s="9">
        <v>0</v>
      </c>
      <c r="Q59" s="29">
        <f t="shared" si="20"/>
        <v>0</v>
      </c>
      <c r="R59" s="37">
        <v>0</v>
      </c>
      <c r="S59" s="8">
        <v>0</v>
      </c>
      <c r="T59" s="8">
        <f t="shared" si="30"/>
        <v>0</v>
      </c>
      <c r="U59" s="9">
        <v>0</v>
      </c>
      <c r="V59" s="29">
        <f t="shared" si="37"/>
        <v>0</v>
      </c>
      <c r="W59" s="8">
        <f t="shared" si="41"/>
        <v>52000</v>
      </c>
      <c r="X59" s="8">
        <f t="shared" si="34"/>
        <v>79300</v>
      </c>
      <c r="Y59" s="8">
        <f t="shared" si="32"/>
        <v>-27300</v>
      </c>
      <c r="Z59" s="9">
        <f t="shared" si="39"/>
        <v>79920</v>
      </c>
      <c r="AA59" s="10">
        <f t="shared" si="40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42"/>
        <v>-500</v>
      </c>
      <c r="K60" s="9">
        <v>500</v>
      </c>
      <c r="L60" s="29">
        <f t="shared" si="10"/>
        <v>0</v>
      </c>
      <c r="M60" s="37">
        <v>0</v>
      </c>
      <c r="N60" s="8">
        <v>0</v>
      </c>
      <c r="O60" s="8">
        <f t="shared" si="29"/>
        <v>0</v>
      </c>
      <c r="P60" s="9">
        <v>0</v>
      </c>
      <c r="Q60" s="29">
        <f t="shared" si="20"/>
        <v>0</v>
      </c>
      <c r="R60" s="37">
        <v>0</v>
      </c>
      <c r="S60" s="8">
        <v>0</v>
      </c>
      <c r="T60" s="8">
        <f t="shared" si="30"/>
        <v>0</v>
      </c>
      <c r="U60" s="9">
        <v>0</v>
      </c>
      <c r="V60" s="29">
        <f t="shared" si="37"/>
        <v>0</v>
      </c>
      <c r="W60" s="8">
        <f t="shared" si="41"/>
        <v>0</v>
      </c>
      <c r="X60" s="8">
        <f t="shared" si="34"/>
        <v>500</v>
      </c>
      <c r="Y60" s="8">
        <f t="shared" si="32"/>
        <v>-500</v>
      </c>
      <c r="Z60" s="9">
        <f t="shared" si="39"/>
        <v>500</v>
      </c>
      <c r="AA60" s="10">
        <f t="shared" si="40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42"/>
        <v>-14311.5</v>
      </c>
      <c r="K61" s="9">
        <v>19920</v>
      </c>
      <c r="L61" s="29">
        <f t="shared" si="10"/>
        <v>0</v>
      </c>
      <c r="M61" s="37">
        <v>0</v>
      </c>
      <c r="N61" s="8">
        <v>0</v>
      </c>
      <c r="O61" s="8">
        <f t="shared" si="29"/>
        <v>0</v>
      </c>
      <c r="P61" s="9">
        <v>0</v>
      </c>
      <c r="Q61" s="29">
        <f t="shared" si="20"/>
        <v>0</v>
      </c>
      <c r="R61" s="37">
        <v>0</v>
      </c>
      <c r="S61" s="8">
        <v>0</v>
      </c>
      <c r="T61" s="8">
        <f t="shared" si="30"/>
        <v>0</v>
      </c>
      <c r="U61" s="9">
        <v>0</v>
      </c>
      <c r="V61" s="29">
        <f t="shared" si="37"/>
        <v>0</v>
      </c>
      <c r="W61" s="8">
        <f t="shared" si="41"/>
        <v>5608.5</v>
      </c>
      <c r="X61" s="8">
        <f t="shared" si="34"/>
        <v>19920</v>
      </c>
      <c r="Y61" s="8">
        <f t="shared" si="32"/>
        <v>-14311.5</v>
      </c>
      <c r="Z61" s="9">
        <f t="shared" si="39"/>
        <v>19920</v>
      </c>
      <c r="AA61" s="10">
        <f t="shared" si="40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42"/>
        <v>-340</v>
      </c>
      <c r="K62" s="12">
        <v>1020</v>
      </c>
      <c r="L62" s="30">
        <f t="shared" si="10"/>
        <v>0</v>
      </c>
      <c r="M62" s="38">
        <v>0</v>
      </c>
      <c r="N62" s="11">
        <v>0</v>
      </c>
      <c r="O62" s="11">
        <f t="shared" si="29"/>
        <v>0</v>
      </c>
      <c r="P62" s="12">
        <v>0</v>
      </c>
      <c r="Q62" s="30">
        <f t="shared" si="20"/>
        <v>0</v>
      </c>
      <c r="R62" s="38">
        <v>0</v>
      </c>
      <c r="S62" s="11">
        <v>0</v>
      </c>
      <c r="T62" s="11">
        <f t="shared" si="30"/>
        <v>0</v>
      </c>
      <c r="U62" s="12">
        <v>0</v>
      </c>
      <c r="V62" s="30">
        <f t="shared" si="37"/>
        <v>0</v>
      </c>
      <c r="W62" s="11">
        <f>R62+M62+H62</f>
        <v>680</v>
      </c>
      <c r="X62" s="11">
        <f t="shared" si="34"/>
        <v>1020</v>
      </c>
      <c r="Y62" s="11">
        <f t="shared" si="32"/>
        <v>-340</v>
      </c>
      <c r="Z62" s="12">
        <f t="shared" si="39"/>
        <v>1020</v>
      </c>
      <c r="AA62" s="13">
        <f t="shared" si="40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42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29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0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4"/>
        <v>101100</v>
      </c>
      <c r="Y63" s="8">
        <f t="shared" si="32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10"/>
        <v>0</v>
      </c>
      <c r="M64" s="37">
        <v>0</v>
      </c>
      <c r="N64" s="8">
        <v>275</v>
      </c>
      <c r="O64" s="8">
        <f t="shared" si="29"/>
        <v>-275</v>
      </c>
      <c r="P64" s="9">
        <v>275</v>
      </c>
      <c r="Q64" s="29">
        <f t="shared" si="20"/>
        <v>0</v>
      </c>
      <c r="R64" s="37">
        <v>0</v>
      </c>
      <c r="S64" s="8">
        <v>0</v>
      </c>
      <c r="T64" s="8">
        <f t="shared" si="30"/>
        <v>0</v>
      </c>
      <c r="U64" s="9">
        <v>0</v>
      </c>
      <c r="V64" s="29">
        <f t="shared" ref="V64:V71" si="43">ROUND((U64-S64),5)</f>
        <v>0</v>
      </c>
      <c r="W64" s="8">
        <f>R64+M64+H64</f>
        <v>0</v>
      </c>
      <c r="X64" s="8">
        <f t="shared" si="34"/>
        <v>275</v>
      </c>
      <c r="Y64" s="8">
        <f t="shared" si="32"/>
        <v>-275</v>
      </c>
      <c r="Z64" s="9">
        <f t="shared" si="39"/>
        <v>275</v>
      </c>
      <c r="AA64" s="10">
        <f t="shared" ref="AA64:AA71" si="44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9788</v>
      </c>
      <c r="L65" s="29">
        <f t="shared" si="10"/>
        <v>1088</v>
      </c>
      <c r="M65" s="37">
        <v>0</v>
      </c>
      <c r="N65" s="8">
        <v>100</v>
      </c>
      <c r="O65" s="8">
        <f t="shared" si="29"/>
        <v>-100</v>
      </c>
      <c r="P65" s="9">
        <v>100</v>
      </c>
      <c r="Q65" s="29">
        <f t="shared" si="20"/>
        <v>0</v>
      </c>
      <c r="R65" s="37">
        <v>0</v>
      </c>
      <c r="S65" s="8">
        <v>0</v>
      </c>
      <c r="T65" s="8">
        <f t="shared" si="30"/>
        <v>0</v>
      </c>
      <c r="U65" s="9">
        <v>0</v>
      </c>
      <c r="V65" s="29">
        <f t="shared" si="43"/>
        <v>0</v>
      </c>
      <c r="W65" s="8">
        <f t="shared" ref="W65:W71" si="45">R65+M65+H65</f>
        <v>4798.6499999999996</v>
      </c>
      <c r="X65" s="8">
        <f t="shared" si="34"/>
        <v>8800</v>
      </c>
      <c r="Y65" s="8">
        <f t="shared" si="32"/>
        <v>-4001.35</v>
      </c>
      <c r="Z65" s="9">
        <f t="shared" si="39"/>
        <v>9888</v>
      </c>
      <c r="AA65" s="10">
        <f t="shared" si="44"/>
        <v>1088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10"/>
        <v>2181</v>
      </c>
      <c r="M66" s="37">
        <v>0</v>
      </c>
      <c r="N66" s="8">
        <v>0</v>
      </c>
      <c r="O66" s="8">
        <f t="shared" si="29"/>
        <v>0</v>
      </c>
      <c r="P66" s="9"/>
      <c r="Q66" s="29">
        <f t="shared" si="20"/>
        <v>0</v>
      </c>
      <c r="R66" s="37">
        <v>0</v>
      </c>
      <c r="S66" s="8">
        <v>0</v>
      </c>
      <c r="T66" s="8">
        <f t="shared" si="30"/>
        <v>0</v>
      </c>
      <c r="U66" s="9">
        <v>0</v>
      </c>
      <c r="V66" s="29">
        <f t="shared" si="43"/>
        <v>0</v>
      </c>
      <c r="W66" s="8">
        <f t="shared" si="45"/>
        <v>28483.52</v>
      </c>
      <c r="X66" s="8">
        <f t="shared" si="34"/>
        <v>44630</v>
      </c>
      <c r="Y66" s="8">
        <f t="shared" si="32"/>
        <v>-16146.48</v>
      </c>
      <c r="Z66" s="9">
        <f t="shared" si="39"/>
        <v>46811</v>
      </c>
      <c r="AA66" s="10">
        <f t="shared" si="44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10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43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10"/>
        <v>100</v>
      </c>
      <c r="M68" s="37">
        <v>0</v>
      </c>
      <c r="N68" s="8">
        <v>0</v>
      </c>
      <c r="O68" s="8">
        <f t="shared" si="29"/>
        <v>0</v>
      </c>
      <c r="P68" s="9">
        <v>0</v>
      </c>
      <c r="Q68" s="29">
        <f t="shared" si="20"/>
        <v>0</v>
      </c>
      <c r="R68" s="37">
        <v>0</v>
      </c>
      <c r="S68" s="8">
        <v>0</v>
      </c>
      <c r="T68" s="8">
        <f t="shared" si="30"/>
        <v>0</v>
      </c>
      <c r="U68" s="9">
        <v>0</v>
      </c>
      <c r="V68" s="29">
        <f t="shared" si="43"/>
        <v>0</v>
      </c>
      <c r="W68" s="8">
        <f t="shared" si="45"/>
        <v>1015.1</v>
      </c>
      <c r="X68" s="8">
        <f t="shared" si="34"/>
        <v>1440</v>
      </c>
      <c r="Y68" s="8">
        <f t="shared" si="32"/>
        <v>-424.9</v>
      </c>
      <c r="Z68" s="9">
        <f t="shared" si="39"/>
        <v>1540</v>
      </c>
      <c r="AA68" s="10">
        <f t="shared" si="44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10"/>
        <v>1108.4100000000001</v>
      </c>
      <c r="M69" s="37">
        <v>0</v>
      </c>
      <c r="N69" s="8">
        <v>0</v>
      </c>
      <c r="O69" s="8">
        <f t="shared" si="29"/>
        <v>0</v>
      </c>
      <c r="P69" s="9">
        <v>0</v>
      </c>
      <c r="Q69" s="29">
        <f t="shared" si="20"/>
        <v>0</v>
      </c>
      <c r="R69" s="37">
        <v>0</v>
      </c>
      <c r="S69" s="8">
        <v>0</v>
      </c>
      <c r="T69" s="8">
        <f t="shared" si="30"/>
        <v>0</v>
      </c>
      <c r="U69" s="9">
        <v>0</v>
      </c>
      <c r="V69" s="29">
        <f t="shared" si="43"/>
        <v>0</v>
      </c>
      <c r="W69" s="8">
        <f t="shared" si="45"/>
        <v>19460.62</v>
      </c>
      <c r="X69" s="8">
        <f t="shared" si="34"/>
        <v>27710</v>
      </c>
      <c r="Y69" s="8">
        <f t="shared" si="32"/>
        <v>-8249.3799999999992</v>
      </c>
      <c r="Z69" s="9">
        <f t="shared" si="39"/>
        <v>28818.41</v>
      </c>
      <c r="AA69" s="10">
        <f t="shared" si="44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10"/>
        <v>0</v>
      </c>
      <c r="M70" s="37">
        <v>0</v>
      </c>
      <c r="N70" s="8">
        <v>0</v>
      </c>
      <c r="O70" s="8">
        <f t="shared" si="29"/>
        <v>0</v>
      </c>
      <c r="P70" s="9">
        <v>0</v>
      </c>
      <c r="Q70" s="29">
        <f t="shared" si="20"/>
        <v>0</v>
      </c>
      <c r="R70" s="37">
        <v>0</v>
      </c>
      <c r="S70" s="8">
        <v>0</v>
      </c>
      <c r="T70" s="8">
        <f t="shared" si="30"/>
        <v>0</v>
      </c>
      <c r="U70" s="9">
        <v>0</v>
      </c>
      <c r="V70" s="29">
        <f t="shared" si="43"/>
        <v>0</v>
      </c>
      <c r="W70" s="8">
        <f t="shared" si="45"/>
        <v>234978.05</v>
      </c>
      <c r="X70" s="8">
        <f t="shared" si="34"/>
        <v>355000</v>
      </c>
      <c r="Y70" s="8">
        <f t="shared" si="32"/>
        <v>-120021.95</v>
      </c>
      <c r="Z70" s="9">
        <f t="shared" si="39"/>
        <v>355000</v>
      </c>
      <c r="AA70" s="10">
        <f t="shared" si="44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10"/>
        <v>0</v>
      </c>
      <c r="M71" s="38">
        <v>0</v>
      </c>
      <c r="N71" s="11">
        <v>0</v>
      </c>
      <c r="O71" s="11">
        <f t="shared" si="29"/>
        <v>0</v>
      </c>
      <c r="P71" s="12">
        <v>0</v>
      </c>
      <c r="Q71" s="30">
        <f t="shared" si="20"/>
        <v>0</v>
      </c>
      <c r="R71" s="38">
        <v>0</v>
      </c>
      <c r="S71" s="11">
        <v>0</v>
      </c>
      <c r="T71" s="11">
        <f t="shared" si="30"/>
        <v>0</v>
      </c>
      <c r="U71" s="12">
        <v>0</v>
      </c>
      <c r="V71" s="30">
        <f t="shared" si="43"/>
        <v>0</v>
      </c>
      <c r="W71" s="11">
        <f t="shared" si="45"/>
        <v>0</v>
      </c>
      <c r="X71" s="11">
        <f t="shared" si="34"/>
        <v>0</v>
      </c>
      <c r="Y71" s="11">
        <f t="shared" si="32"/>
        <v>0</v>
      </c>
      <c r="Z71" s="12">
        <f t="shared" si="39"/>
        <v>0</v>
      </c>
      <c r="AA71" s="13">
        <f t="shared" si="44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29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0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4"/>
        <v>384150</v>
      </c>
      <c r="Y72" s="8">
        <f t="shared" si="32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10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20"/>
        <v>0</v>
      </c>
      <c r="R73" s="37">
        <v>0</v>
      </c>
      <c r="S73" s="8">
        <v>0</v>
      </c>
      <c r="T73" s="8">
        <f t="shared" si="30"/>
        <v>0</v>
      </c>
      <c r="U73" s="9">
        <v>0</v>
      </c>
      <c r="V73" s="29">
        <f t="shared" ref="V73:V79" si="46">ROUND((U73-S73),5)</f>
        <v>0</v>
      </c>
      <c r="W73" s="8">
        <f>R73+M73+H73</f>
        <v>92.21</v>
      </c>
      <c r="X73" s="8">
        <f t="shared" si="34"/>
        <v>430</v>
      </c>
      <c r="Y73" s="8">
        <f t="shared" si="32"/>
        <v>-337.79</v>
      </c>
      <c r="Z73" s="9">
        <f t="shared" si="39"/>
        <v>394</v>
      </c>
      <c r="AA73" s="10">
        <f t="shared" ref="AA73:AA79" si="47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10"/>
        <v>850</v>
      </c>
      <c r="M74" s="37">
        <v>0</v>
      </c>
      <c r="N74" s="8">
        <v>0</v>
      </c>
      <c r="O74" s="8">
        <f t="shared" si="29"/>
        <v>0</v>
      </c>
      <c r="P74" s="9">
        <v>0</v>
      </c>
      <c r="Q74" s="29">
        <f t="shared" si="20"/>
        <v>0</v>
      </c>
      <c r="R74" s="37">
        <v>0</v>
      </c>
      <c r="S74" s="8">
        <v>0</v>
      </c>
      <c r="T74" s="8">
        <f t="shared" si="30"/>
        <v>0</v>
      </c>
      <c r="U74" s="9">
        <v>0</v>
      </c>
      <c r="V74" s="29">
        <f t="shared" si="46"/>
        <v>0</v>
      </c>
      <c r="W74" s="8">
        <f t="shared" ref="W74:W79" si="48">R74+M74+H74</f>
        <v>1010</v>
      </c>
      <c r="X74" s="8">
        <f t="shared" si="34"/>
        <v>12010</v>
      </c>
      <c r="Y74" s="8">
        <f t="shared" si="32"/>
        <v>-11000</v>
      </c>
      <c r="Z74" s="9">
        <f t="shared" si="39"/>
        <v>12860</v>
      </c>
      <c r="AA74" s="10">
        <f t="shared" si="47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ref="L75:L89" si="49">ROUND((K75-I75),5)</f>
        <v>0</v>
      </c>
      <c r="M75" s="37">
        <v>0</v>
      </c>
      <c r="N75" s="8">
        <v>0</v>
      </c>
      <c r="O75" s="8">
        <f t="shared" si="29"/>
        <v>0</v>
      </c>
      <c r="P75" s="9">
        <v>0</v>
      </c>
      <c r="Q75" s="29">
        <f t="shared" si="20"/>
        <v>0</v>
      </c>
      <c r="R75" s="37">
        <v>0</v>
      </c>
      <c r="S75" s="8">
        <v>0</v>
      </c>
      <c r="T75" s="8">
        <f t="shared" si="30"/>
        <v>0</v>
      </c>
      <c r="U75" s="9">
        <v>0</v>
      </c>
      <c r="V75" s="29">
        <f t="shared" si="46"/>
        <v>0</v>
      </c>
      <c r="W75" s="8">
        <f t="shared" si="48"/>
        <v>236.08</v>
      </c>
      <c r="X75" s="8">
        <f t="shared" si="34"/>
        <v>0</v>
      </c>
      <c r="Y75" s="8">
        <f t="shared" si="32"/>
        <v>236.08</v>
      </c>
      <c r="Z75" s="9">
        <f t="shared" si="39"/>
        <v>0</v>
      </c>
      <c r="AA75" s="10">
        <f t="shared" si="47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0">ROUND((H76-I76),5)</f>
        <v>64.19</v>
      </c>
      <c r="K76" s="9"/>
      <c r="L76" s="29">
        <f t="shared" si="49"/>
        <v>0</v>
      </c>
      <c r="M76" s="37">
        <v>0</v>
      </c>
      <c r="N76" s="8">
        <v>0</v>
      </c>
      <c r="O76" s="8">
        <f t="shared" si="29"/>
        <v>0</v>
      </c>
      <c r="P76" s="9">
        <v>0</v>
      </c>
      <c r="Q76" s="29"/>
      <c r="R76" s="37">
        <v>0</v>
      </c>
      <c r="S76" s="8">
        <v>0</v>
      </c>
      <c r="T76" s="8">
        <f t="shared" si="30"/>
        <v>0</v>
      </c>
      <c r="U76" s="9">
        <v>0</v>
      </c>
      <c r="V76" s="29">
        <f t="shared" si="46"/>
        <v>0</v>
      </c>
      <c r="W76" s="8">
        <f t="shared" si="48"/>
        <v>64.19</v>
      </c>
      <c r="X76" s="8"/>
      <c r="Y76" s="8">
        <f t="shared" si="32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0"/>
        <v>22.23</v>
      </c>
      <c r="K77" s="9">
        <v>480</v>
      </c>
      <c r="L77" s="29">
        <f t="shared" si="49"/>
        <v>180</v>
      </c>
      <c r="M77" s="37">
        <v>0</v>
      </c>
      <c r="N77" s="8">
        <v>0</v>
      </c>
      <c r="O77" s="8">
        <f t="shared" si="29"/>
        <v>0</v>
      </c>
      <c r="P77" s="9">
        <v>0</v>
      </c>
      <c r="Q77" s="29">
        <f t="shared" si="20"/>
        <v>0</v>
      </c>
      <c r="R77" s="37">
        <v>0</v>
      </c>
      <c r="S77" s="8">
        <v>0</v>
      </c>
      <c r="T77" s="8">
        <f t="shared" si="30"/>
        <v>0</v>
      </c>
      <c r="U77" s="9">
        <v>0</v>
      </c>
      <c r="V77" s="29">
        <f t="shared" si="46"/>
        <v>0</v>
      </c>
      <c r="W77" s="8">
        <f t="shared" si="48"/>
        <v>322.23</v>
      </c>
      <c r="X77" s="8">
        <f t="shared" si="34"/>
        <v>300</v>
      </c>
      <c r="Y77" s="8">
        <f t="shared" si="32"/>
        <v>22.23</v>
      </c>
      <c r="Z77" s="9">
        <f t="shared" si="39"/>
        <v>480</v>
      </c>
      <c r="AA77" s="10">
        <f t="shared" si="47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0"/>
        <v>-79.599999999999994</v>
      </c>
      <c r="K78" s="9">
        <v>1500</v>
      </c>
      <c r="L78" s="29">
        <f t="shared" si="49"/>
        <v>300</v>
      </c>
      <c r="M78" s="37">
        <v>0</v>
      </c>
      <c r="N78" s="8">
        <v>0</v>
      </c>
      <c r="O78" s="8">
        <f t="shared" si="29"/>
        <v>0</v>
      </c>
      <c r="P78" s="9">
        <v>0</v>
      </c>
      <c r="Q78" s="29">
        <f t="shared" si="20"/>
        <v>0</v>
      </c>
      <c r="R78" s="37">
        <v>0</v>
      </c>
      <c r="S78" s="8">
        <v>0</v>
      </c>
      <c r="T78" s="8">
        <f t="shared" si="30"/>
        <v>0</v>
      </c>
      <c r="U78" s="9">
        <v>0</v>
      </c>
      <c r="V78" s="29">
        <f t="shared" si="46"/>
        <v>0</v>
      </c>
      <c r="W78" s="8">
        <f t="shared" si="48"/>
        <v>1120.4000000000001</v>
      </c>
      <c r="X78" s="8">
        <f t="shared" si="34"/>
        <v>1200</v>
      </c>
      <c r="Y78" s="8">
        <f t="shared" si="32"/>
        <v>-79.599999999999994</v>
      </c>
      <c r="Z78" s="9">
        <f t="shared" si="39"/>
        <v>1500</v>
      </c>
      <c r="AA78" s="10">
        <f t="shared" si="47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0"/>
        <v>-400</v>
      </c>
      <c r="K79" s="12">
        <v>300</v>
      </c>
      <c r="L79" s="30">
        <f t="shared" si="49"/>
        <v>-100</v>
      </c>
      <c r="M79" s="38">
        <v>0</v>
      </c>
      <c r="N79" s="11">
        <v>0</v>
      </c>
      <c r="O79" s="11">
        <f t="shared" si="29"/>
        <v>0</v>
      </c>
      <c r="P79" s="12">
        <v>0</v>
      </c>
      <c r="Q79" s="30">
        <f t="shared" si="20"/>
        <v>0</v>
      </c>
      <c r="R79" s="38">
        <v>0</v>
      </c>
      <c r="S79" s="11">
        <v>0</v>
      </c>
      <c r="T79" s="11">
        <f t="shared" si="30"/>
        <v>0</v>
      </c>
      <c r="U79" s="12">
        <v>0</v>
      </c>
      <c r="V79" s="30">
        <f t="shared" si="46"/>
        <v>0</v>
      </c>
      <c r="W79" s="11">
        <f t="shared" si="48"/>
        <v>0</v>
      </c>
      <c r="X79" s="11">
        <f t="shared" si="34"/>
        <v>400</v>
      </c>
      <c r="Y79" s="11">
        <f t="shared" si="32"/>
        <v>-400</v>
      </c>
      <c r="Z79" s="12">
        <f t="shared" si="39"/>
        <v>300</v>
      </c>
      <c r="AA79" s="13">
        <f t="shared" si="47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1">ROUND(SUM(H76:H79),5)</f>
        <v>1506.82</v>
      </c>
      <c r="I80" s="8">
        <f t="shared" si="51"/>
        <v>1900</v>
      </c>
      <c r="J80" s="8">
        <f t="shared" si="51"/>
        <v>-393.18</v>
      </c>
      <c r="K80" s="9">
        <f t="shared" si="51"/>
        <v>2280</v>
      </c>
      <c r="L80" s="29">
        <f t="shared" si="51"/>
        <v>380</v>
      </c>
      <c r="M80" s="37">
        <f t="shared" si="51"/>
        <v>0</v>
      </c>
      <c r="N80" s="8">
        <v>0</v>
      </c>
      <c r="O80" s="8">
        <f t="shared" si="29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0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4"/>
        <v>1900</v>
      </c>
      <c r="Y80" s="8">
        <f t="shared" si="32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0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29"/>
        <v>0</v>
      </c>
      <c r="P81" s="9">
        <v>0</v>
      </c>
      <c r="Q81" s="29">
        <f t="shared" si="20"/>
        <v>0</v>
      </c>
      <c r="R81" s="37">
        <v>0</v>
      </c>
      <c r="S81" s="8">
        <v>0</v>
      </c>
      <c r="T81" s="8">
        <f t="shared" si="30"/>
        <v>0</v>
      </c>
      <c r="U81" s="9">
        <v>0</v>
      </c>
      <c r="V81" s="29">
        <f t="shared" ref="V81:V82" si="52">ROUND((U81-S81),5)</f>
        <v>0</v>
      </c>
      <c r="W81" s="8">
        <f>R81+M81+H81</f>
        <v>1550</v>
      </c>
      <c r="X81" s="8">
        <f t="shared" si="34"/>
        <v>2975</v>
      </c>
      <c r="Y81" s="8">
        <f t="shared" si="32"/>
        <v>-1425</v>
      </c>
      <c r="Z81" s="9">
        <f t="shared" si="39"/>
        <v>3675</v>
      </c>
      <c r="AA81" s="10">
        <f t="shared" ref="AA81:AA82" si="53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0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29"/>
        <v>0</v>
      </c>
      <c r="P82" s="9">
        <v>0</v>
      </c>
      <c r="Q82" s="29">
        <f t="shared" si="20"/>
        <v>0</v>
      </c>
      <c r="R82" s="37">
        <v>0</v>
      </c>
      <c r="S82" s="8">
        <v>0</v>
      </c>
      <c r="T82" s="8">
        <f t="shared" si="30"/>
        <v>0</v>
      </c>
      <c r="U82" s="9">
        <v>0</v>
      </c>
      <c r="V82" s="29">
        <f t="shared" si="52"/>
        <v>0</v>
      </c>
      <c r="W82" s="8">
        <f>R82+M82+H82</f>
        <v>0</v>
      </c>
      <c r="X82" s="8">
        <f t="shared" si="34"/>
        <v>1000</v>
      </c>
      <c r="Y82" s="11">
        <f t="shared" si="32"/>
        <v>-1000</v>
      </c>
      <c r="Z82" s="12">
        <f t="shared" si="39"/>
        <v>1000</v>
      </c>
      <c r="AA82" s="10">
        <f t="shared" si="53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612507.41</v>
      </c>
      <c r="L83" s="21">
        <f>ROUND(SUM(L47:L52)+SUM(L54:L56)+SUM(L63:L66)+SUM(L72:L75)+SUM(L80:L81),5)</f>
        <v>11312.41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16200</v>
      </c>
      <c r="V83" s="33">
        <f>ROUND(SUM(V47:V53)+SUM(V55:V56)+SUM(V63:V66)+SUM(V72:V75)+SUM(V80:V81),5)</f>
        <v>16200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629332.41</v>
      </c>
      <c r="AA83" s="21">
        <f>ROUND(SUM(AA47:AA53)+SUM(AA54:AA56)+SUM(AA63:AA66)+SUM(AA72:AA75)+SUM(AA80:AA81),5)</f>
        <v>27512.41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0"/>
        <v>-224201.62</v>
      </c>
      <c r="K84" s="22">
        <f>ROUND(SUM(K41:K42)+K46+K83,5)</f>
        <v>623812.41</v>
      </c>
      <c r="L84" s="34">
        <f>ROUND(SUM(L41:L42)+L46+L83,5)</f>
        <v>17342.41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97923</v>
      </c>
      <c r="V84" s="34">
        <f>ROUND(SUM(V41:V42)+V46+V83,5)</f>
        <v>55124.32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54">ROUND(K84+P84+U84,5)</f>
        <v>724360.41</v>
      </c>
      <c r="AA84" s="23">
        <f>ROUND(SUM(AA41:AA42)+AA46+AA83,5)</f>
        <v>72466.73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0"/>
        <v>243728.34</v>
      </c>
      <c r="K85" s="9">
        <f>ROUND(K3+K40-K84,5)</f>
        <v>-592412.41</v>
      </c>
      <c r="L85" s="35">
        <f>ROUND(L3+L40-L84,5)</f>
        <v>-6092.41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504434</v>
      </c>
      <c r="Q85" s="29">
        <f>ROUND(Q3+Q40-Q84,5)</f>
        <v>54539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57740.5</v>
      </c>
      <c r="V85" s="29">
        <f>ROUND(V3+V40-V84,5)</f>
        <v>-55100.32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-30237.91</v>
      </c>
      <c r="AA85" s="10">
        <f>ROUND(AA40-AA84,5)</f>
        <v>-6653.73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49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49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49"/>
        <v>0</v>
      </c>
      <c r="M88" s="37">
        <v>0</v>
      </c>
      <c r="N88" s="8">
        <v>0</v>
      </c>
      <c r="O88" s="8">
        <f t="shared" ref="O88:O89" si="55">ROUND((M88-N88),5)</f>
        <v>0</v>
      </c>
      <c r="P88" s="9">
        <v>0</v>
      </c>
      <c r="Q88" s="29">
        <f t="shared" si="20"/>
        <v>0</v>
      </c>
      <c r="R88" s="37">
        <v>0</v>
      </c>
      <c r="S88" s="8"/>
      <c r="T88" s="8">
        <f t="shared" ref="T88:T91" si="56">ROUND((R88-S88),5)</f>
        <v>0</v>
      </c>
      <c r="U88" s="9"/>
      <c r="V88" s="29">
        <f t="shared" ref="V88:V89" si="57">ROUND((U88-S88),5)</f>
        <v>0</v>
      </c>
      <c r="W88" s="8">
        <f>R88+M88+H88</f>
        <v>0</v>
      </c>
      <c r="X88" s="8">
        <f t="shared" si="34"/>
        <v>0</v>
      </c>
      <c r="Y88" s="8">
        <f t="shared" ref="Y88:Y91" si="58">ROUND((W88-X88),5)</f>
        <v>0</v>
      </c>
      <c r="Z88" s="9">
        <f t="shared" ref="Z88:Z92" si="59">ROUND(K88+P88+U88,5)</f>
        <v>0</v>
      </c>
      <c r="AA88" s="10">
        <f t="shared" ref="AA88:AA89" si="60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1">ROUND((H93-I89),5)</f>
        <v>0</v>
      </c>
      <c r="K89" s="9">
        <v>0</v>
      </c>
      <c r="L89" s="29">
        <f t="shared" si="49"/>
        <v>0</v>
      </c>
      <c r="M89" s="37">
        <v>0</v>
      </c>
      <c r="N89" s="8">
        <v>0</v>
      </c>
      <c r="O89" s="8">
        <f t="shared" si="55"/>
        <v>0</v>
      </c>
      <c r="P89" s="12">
        <v>0</v>
      </c>
      <c r="Q89" s="30">
        <f t="shared" ref="Q89" si="62">ROUND((P89-N89),5)</f>
        <v>0</v>
      </c>
      <c r="R89" s="37">
        <v>0</v>
      </c>
      <c r="S89" s="8"/>
      <c r="T89" s="8">
        <f t="shared" si="56"/>
        <v>0</v>
      </c>
      <c r="U89" s="12"/>
      <c r="V89" s="30">
        <f t="shared" si="57"/>
        <v>0</v>
      </c>
      <c r="W89" s="8">
        <f>R89+M89+H89</f>
        <v>0</v>
      </c>
      <c r="X89" s="8">
        <f t="shared" si="34"/>
        <v>0</v>
      </c>
      <c r="Y89" s="8">
        <f t="shared" si="58"/>
        <v>0</v>
      </c>
      <c r="Z89" s="9">
        <f t="shared" si="59"/>
        <v>0</v>
      </c>
      <c r="AA89" s="13">
        <f t="shared" si="60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3">ROUND(SUM(H87:H89),5)</f>
        <v>0</v>
      </c>
      <c r="I90" s="19">
        <f t="shared" si="63"/>
        <v>0</v>
      </c>
      <c r="J90" s="8">
        <f t="shared" si="61"/>
        <v>0</v>
      </c>
      <c r="K90" s="20">
        <f t="shared" si="63"/>
        <v>0</v>
      </c>
      <c r="L90" s="33">
        <f t="shared" si="63"/>
        <v>0</v>
      </c>
      <c r="M90" s="41">
        <f t="shared" si="63"/>
        <v>0</v>
      </c>
      <c r="N90" s="19">
        <f t="shared" si="63"/>
        <v>0</v>
      </c>
      <c r="O90" s="19">
        <f t="shared" si="63"/>
        <v>0</v>
      </c>
      <c r="P90" s="9">
        <f t="shared" si="63"/>
        <v>0</v>
      </c>
      <c r="Q90" s="29">
        <f t="shared" si="63"/>
        <v>0</v>
      </c>
      <c r="R90" s="41">
        <f t="shared" si="63"/>
        <v>0</v>
      </c>
      <c r="S90" s="19">
        <f t="shared" si="63"/>
        <v>0</v>
      </c>
      <c r="T90" s="19">
        <f t="shared" si="56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si="34"/>
        <v>0</v>
      </c>
      <c r="Y90" s="19">
        <f t="shared" si="58"/>
        <v>0</v>
      </c>
      <c r="Z90" s="22">
        <f t="shared" si="59"/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56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34"/>
        <v>0</v>
      </c>
      <c r="Y91" s="19">
        <f t="shared" si="58"/>
        <v>0</v>
      </c>
      <c r="Z91" s="12">
        <f t="shared" si="59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-592412.41</v>
      </c>
      <c r="L92" s="36">
        <f>ROUND(L85+L91,5)</f>
        <v>-6092.41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504434</v>
      </c>
      <c r="Q92" s="36">
        <f>ROUND(Q85+Q91,5)</f>
        <v>54539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57740.5</v>
      </c>
      <c r="V92" s="36">
        <f>ROUND(V85+V91,5)</f>
        <v>-55100.32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59"/>
        <v>-30237.91</v>
      </c>
      <c r="AA92" s="26">
        <f>ROUND(AA85+AA91,5)</f>
        <v>-6653.73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38100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38100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49DB-735D-48CE-A6EA-767D0597E06F}">
  <sheetPr codeName="Sheet1">
    <pageSetUpPr fitToPage="1"/>
  </sheetPr>
  <dimension ref="A1:AB96"/>
  <sheetViews>
    <sheetView zoomScaleNormal="100" workbookViewId="0">
      <pane xSplit="7" ySplit="2" topLeftCell="K20" activePane="bottomRight" state="frozenSplit"/>
      <selection pane="topRight" activeCell="H1" sqref="H1"/>
      <selection pane="bottomLeft" activeCell="A3" sqref="A3"/>
      <selection pane="bottomRight" activeCell="AB93" sqref="AB93"/>
    </sheetView>
  </sheetViews>
  <sheetFormatPr defaultRowHeight="14.4" x14ac:dyDescent="0.3"/>
  <cols>
    <col min="1" max="6" width="3" style="3" customWidth="1"/>
    <col min="7" max="7" width="36" style="3" customWidth="1"/>
    <col min="8" max="8" width="11" customWidth="1"/>
    <col min="9" max="9" width="11.109375" customWidth="1"/>
    <col min="10" max="10" width="15.5546875" bestFit="1" customWidth="1"/>
    <col min="11" max="11" width="12.21875" bestFit="1" customWidth="1"/>
    <col min="12" max="12" width="10.109375" customWidth="1"/>
    <col min="13" max="13" width="13.77734375" bestFit="1" customWidth="1"/>
    <col min="14" max="14" width="10.44140625" customWidth="1"/>
    <col min="15" max="15" width="12.6640625" bestFit="1" customWidth="1"/>
    <col min="16" max="16" width="10.21875" bestFit="1" customWidth="1"/>
    <col min="17" max="17" width="10.33203125" customWidth="1"/>
    <col min="18" max="18" width="10" bestFit="1" customWidth="1"/>
    <col min="19" max="19" width="10.109375" bestFit="1" customWidth="1"/>
    <col min="20" max="20" width="9.77734375" bestFit="1" customWidth="1"/>
    <col min="21" max="21" width="10.21875" bestFit="1" customWidth="1"/>
    <col min="22" max="22" width="10.33203125" customWidth="1"/>
    <col min="23" max="23" width="13.77734375" bestFit="1" customWidth="1"/>
    <col min="24" max="24" width="10.109375" bestFit="1" customWidth="1"/>
    <col min="25" max="25" width="15.5546875" bestFit="1" customWidth="1"/>
    <col min="26" max="26" width="10.44140625" bestFit="1" customWidth="1"/>
    <col min="27" max="27" width="9.88671875" customWidth="1"/>
    <col min="28" max="28" width="12.77734375" customWidth="1"/>
  </cols>
  <sheetData>
    <row r="1" spans="1:28" ht="15" thickBot="1" x14ac:dyDescent="0.3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53"/>
      <c r="M1" s="54" t="s">
        <v>1</v>
      </c>
      <c r="N1" s="52"/>
      <c r="O1" s="52"/>
      <c r="P1" s="52"/>
      <c r="Q1" s="53"/>
      <c r="R1" s="54" t="s">
        <v>2</v>
      </c>
      <c r="S1" s="52"/>
      <c r="T1" s="52"/>
      <c r="U1" s="52"/>
      <c r="V1" s="53"/>
      <c r="W1" s="52" t="s">
        <v>3</v>
      </c>
      <c r="X1" s="52"/>
      <c r="Y1" s="52"/>
      <c r="Z1" s="52"/>
      <c r="AA1" s="52"/>
    </row>
    <row r="2" spans="1:28" s="5" customFormat="1" ht="37.950000000000003" customHeight="1" thickTop="1" thickBot="1" x14ac:dyDescent="0.35">
      <c r="A2" s="4"/>
      <c r="B2" s="4"/>
      <c r="C2" s="4"/>
      <c r="D2" s="4"/>
      <c r="E2" s="4"/>
      <c r="F2" s="4"/>
      <c r="G2" s="4"/>
      <c r="H2" s="43" t="s">
        <v>92</v>
      </c>
      <c r="I2" s="43" t="s">
        <v>93</v>
      </c>
      <c r="J2" s="43" t="s">
        <v>94</v>
      </c>
      <c r="K2" s="44" t="s">
        <v>95</v>
      </c>
      <c r="L2" s="44" t="s">
        <v>96</v>
      </c>
      <c r="M2" s="43" t="s">
        <v>92</v>
      </c>
      <c r="N2" s="43" t="s">
        <v>93</v>
      </c>
      <c r="O2" s="43" t="s">
        <v>94</v>
      </c>
      <c r="P2" s="44" t="s">
        <v>95</v>
      </c>
      <c r="Q2" s="44" t="s">
        <v>96</v>
      </c>
      <c r="R2" s="43" t="s">
        <v>92</v>
      </c>
      <c r="S2" s="43" t="s">
        <v>93</v>
      </c>
      <c r="T2" s="43" t="s">
        <v>94</v>
      </c>
      <c r="U2" s="44" t="s">
        <v>95</v>
      </c>
      <c r="V2" s="44" t="s">
        <v>96</v>
      </c>
      <c r="W2" s="43" t="s">
        <v>92</v>
      </c>
      <c r="X2" s="43" t="s">
        <v>93</v>
      </c>
      <c r="Y2" s="43" t="s">
        <v>94</v>
      </c>
      <c r="Z2" s="44" t="s">
        <v>95</v>
      </c>
      <c r="AA2" s="44" t="s">
        <v>96</v>
      </c>
    </row>
    <row r="3" spans="1:28" ht="15" thickTop="1" x14ac:dyDescent="0.3">
      <c r="A3" s="1"/>
      <c r="B3" s="1" t="s">
        <v>4</v>
      </c>
      <c r="C3" s="1"/>
      <c r="D3" s="1"/>
      <c r="E3" s="1"/>
      <c r="F3" s="1"/>
      <c r="G3" s="1"/>
      <c r="H3" s="8"/>
      <c r="I3" s="8"/>
      <c r="J3" s="8"/>
      <c r="K3" s="9"/>
      <c r="L3" s="29"/>
      <c r="M3" s="37"/>
      <c r="N3" s="8"/>
      <c r="O3" s="8"/>
      <c r="P3" s="9"/>
      <c r="Q3" s="29"/>
      <c r="R3" s="37"/>
      <c r="S3" s="8"/>
      <c r="T3" s="8"/>
      <c r="U3" s="9"/>
      <c r="V3" s="29"/>
      <c r="W3" s="8"/>
      <c r="X3" s="8"/>
      <c r="Y3" s="8"/>
      <c r="Z3" s="9"/>
      <c r="AA3" s="10"/>
    </row>
    <row r="4" spans="1:28" x14ac:dyDescent="0.3">
      <c r="A4" s="1"/>
      <c r="B4" s="1"/>
      <c r="C4" s="1"/>
      <c r="D4" s="1" t="s">
        <v>5</v>
      </c>
      <c r="E4" s="1"/>
      <c r="F4" s="1"/>
      <c r="G4" s="1"/>
      <c r="H4" s="8"/>
      <c r="I4" s="8"/>
      <c r="J4" s="8"/>
      <c r="K4" s="9"/>
      <c r="L4" s="29"/>
      <c r="M4" s="37"/>
      <c r="N4" s="8"/>
      <c r="O4" s="8"/>
      <c r="P4" s="9"/>
      <c r="Q4" s="29"/>
      <c r="R4" s="37"/>
      <c r="S4" s="8"/>
      <c r="T4" s="8"/>
      <c r="U4" s="9"/>
      <c r="V4" s="29"/>
      <c r="W4" s="8"/>
      <c r="X4" s="8"/>
      <c r="Y4" s="8"/>
      <c r="Z4" s="9"/>
      <c r="AA4" s="10"/>
    </row>
    <row r="5" spans="1:28" x14ac:dyDescent="0.3">
      <c r="A5" s="1"/>
      <c r="B5" s="1"/>
      <c r="C5" s="1"/>
      <c r="D5" s="1"/>
      <c r="E5" s="1" t="s">
        <v>6</v>
      </c>
      <c r="F5" s="1"/>
      <c r="G5" s="1"/>
      <c r="H5" s="8"/>
      <c r="I5" s="8"/>
      <c r="J5" s="8">
        <f>H5-I5</f>
        <v>0</v>
      </c>
      <c r="K5" s="9"/>
      <c r="L5" s="29"/>
      <c r="M5" s="37"/>
      <c r="N5" s="8"/>
      <c r="O5" s="8"/>
      <c r="P5" s="9"/>
      <c r="Q5" s="29"/>
      <c r="R5" s="37">
        <v>0</v>
      </c>
      <c r="S5" s="8">
        <v>0</v>
      </c>
      <c r="T5" s="8"/>
      <c r="U5" s="9"/>
      <c r="V5" s="29"/>
      <c r="W5" s="8">
        <f>R5+M5+H5</f>
        <v>0</v>
      </c>
      <c r="X5" s="8"/>
      <c r="Y5" s="8"/>
      <c r="Z5" s="9"/>
      <c r="AA5" s="10"/>
    </row>
    <row r="6" spans="1:28" x14ac:dyDescent="0.3">
      <c r="A6" s="1"/>
      <c r="B6" s="1"/>
      <c r="C6" s="1"/>
      <c r="D6" s="1"/>
      <c r="E6" s="1" t="s">
        <v>7</v>
      </c>
      <c r="F6" s="1"/>
      <c r="G6" s="1"/>
      <c r="H6" s="8"/>
      <c r="I6" s="8">
        <v>15500</v>
      </c>
      <c r="J6" s="8"/>
      <c r="K6" s="9">
        <v>22500</v>
      </c>
      <c r="L6" s="29">
        <f t="shared" ref="L6:L9" si="0">ROUND((K6-I6),5)</f>
        <v>7000</v>
      </c>
      <c r="M6" s="37"/>
      <c r="N6" s="8"/>
      <c r="O6" s="8">
        <f>ROUND((M6-N6),5)</f>
        <v>0</v>
      </c>
      <c r="P6" s="9">
        <v>0</v>
      </c>
      <c r="Q6" s="29">
        <f t="shared" ref="Q6:Q9" si="1">ROUND((P6-N6),5)</f>
        <v>0</v>
      </c>
      <c r="R6" s="37">
        <v>0</v>
      </c>
      <c r="S6" s="8">
        <v>0</v>
      </c>
      <c r="T6" s="8">
        <f>ROUND((R6-S6),5)</f>
        <v>0</v>
      </c>
      <c r="U6" s="9"/>
      <c r="V6" s="29">
        <f t="shared" ref="V6:V9" si="2">ROUND((U6-S6),5)</f>
        <v>0</v>
      </c>
      <c r="W6" s="8">
        <f>ROUND(H6+M6+R6,5)</f>
        <v>0</v>
      </c>
      <c r="X6" s="8">
        <f>ROUND(I6+N6+S6,5)</f>
        <v>15500</v>
      </c>
      <c r="Y6" s="8">
        <f>ROUND((W6-X6),5)</f>
        <v>-15500</v>
      </c>
      <c r="Z6" s="9">
        <f>ROUND(K6+P6+U6,5)</f>
        <v>22500</v>
      </c>
      <c r="AA6" s="10">
        <f t="shared" ref="AA6:AA9" si="3">ROUND((Z6-X6),5)</f>
        <v>7000</v>
      </c>
    </row>
    <row r="7" spans="1:28" x14ac:dyDescent="0.3">
      <c r="A7" s="1"/>
      <c r="B7" s="1"/>
      <c r="C7" s="1"/>
      <c r="D7" s="1"/>
      <c r="E7" s="1"/>
      <c r="F7" s="1" t="s">
        <v>8</v>
      </c>
      <c r="G7" s="1"/>
      <c r="H7" s="45">
        <v>7076.6</v>
      </c>
      <c r="I7" s="8">
        <v>0</v>
      </c>
      <c r="J7" s="8"/>
      <c r="K7" s="9"/>
      <c r="L7" s="29">
        <f t="shared" si="0"/>
        <v>0</v>
      </c>
      <c r="M7" s="37"/>
      <c r="N7" s="8"/>
      <c r="O7" s="8">
        <f t="shared" ref="O7:O35" si="4">ROUND((M7-N7),5)</f>
        <v>0</v>
      </c>
      <c r="P7" s="9">
        <v>0</v>
      </c>
      <c r="Q7" s="29">
        <f t="shared" si="1"/>
        <v>0</v>
      </c>
      <c r="R7" s="37">
        <v>0</v>
      </c>
      <c r="S7" s="8">
        <v>0</v>
      </c>
      <c r="T7" s="8">
        <f t="shared" ref="T7:T35" si="5">ROUND((R7-S7),5)</f>
        <v>0</v>
      </c>
      <c r="U7" s="9"/>
      <c r="V7" s="29">
        <f t="shared" si="2"/>
        <v>0</v>
      </c>
      <c r="W7" s="8">
        <f>ROUND(H7+M7+R7,5)</f>
        <v>7076.6</v>
      </c>
      <c r="X7" s="8">
        <f t="shared" ref="X7:X9" si="6">ROUND(I7+N7+S7,5)</f>
        <v>0</v>
      </c>
      <c r="Y7" s="8">
        <f t="shared" ref="Y7:Y40" si="7">ROUND((W7-X7),5)</f>
        <v>7076.6</v>
      </c>
      <c r="Z7" s="9">
        <f t="shared" ref="Z7:Z9" si="8">ROUND(K7+P7+U7,5)</f>
        <v>0</v>
      </c>
      <c r="AA7" s="10">
        <f t="shared" si="3"/>
        <v>0</v>
      </c>
    </row>
    <row r="8" spans="1:28" x14ac:dyDescent="0.3">
      <c r="A8" s="1"/>
      <c r="B8" s="1"/>
      <c r="C8" s="1"/>
      <c r="D8" s="1"/>
      <c r="E8" s="1"/>
      <c r="F8" s="1" t="s">
        <v>9</v>
      </c>
      <c r="G8" s="1"/>
      <c r="H8" s="45">
        <v>22416.92</v>
      </c>
      <c r="I8" s="8">
        <v>0</v>
      </c>
      <c r="J8" s="8"/>
      <c r="K8" s="9"/>
      <c r="L8" s="29">
        <f t="shared" si="0"/>
        <v>0</v>
      </c>
      <c r="M8" s="37"/>
      <c r="N8" s="8"/>
      <c r="O8" s="8">
        <f t="shared" si="4"/>
        <v>0</v>
      </c>
      <c r="P8" s="9">
        <v>0</v>
      </c>
      <c r="Q8" s="29">
        <f t="shared" si="1"/>
        <v>0</v>
      </c>
      <c r="R8" s="37">
        <v>0</v>
      </c>
      <c r="S8" s="8">
        <v>0</v>
      </c>
      <c r="T8" s="8">
        <f t="shared" si="5"/>
        <v>0</v>
      </c>
      <c r="U8" s="9"/>
      <c r="V8" s="29">
        <f t="shared" si="2"/>
        <v>0</v>
      </c>
      <c r="W8" s="8">
        <f t="shared" ref="W8:W9" si="9">ROUND(H8+M8+R8,5)</f>
        <v>22416.92</v>
      </c>
      <c r="X8" s="8">
        <f t="shared" si="6"/>
        <v>0</v>
      </c>
      <c r="Y8" s="8">
        <f t="shared" si="7"/>
        <v>22416.92</v>
      </c>
      <c r="Z8" s="9">
        <f t="shared" si="8"/>
        <v>0</v>
      </c>
      <c r="AA8" s="10">
        <f t="shared" si="3"/>
        <v>0</v>
      </c>
    </row>
    <row r="9" spans="1:28" ht="15" thickBot="1" x14ac:dyDescent="0.35">
      <c r="A9" s="1"/>
      <c r="B9" s="1"/>
      <c r="C9" s="1"/>
      <c r="D9" s="1"/>
      <c r="E9" s="1"/>
      <c r="F9" s="1" t="s">
        <v>10</v>
      </c>
      <c r="G9" s="1"/>
      <c r="H9" s="11">
        <v>4772.7299999999996</v>
      </c>
      <c r="I9" s="11">
        <v>0</v>
      </c>
      <c r="J9" s="11"/>
      <c r="K9" s="12"/>
      <c r="L9" s="30">
        <f t="shared" si="0"/>
        <v>0</v>
      </c>
      <c r="M9" s="38"/>
      <c r="N9" s="11"/>
      <c r="O9" s="11">
        <f t="shared" si="4"/>
        <v>0</v>
      </c>
      <c r="P9" s="12">
        <v>0</v>
      </c>
      <c r="Q9" s="30">
        <f t="shared" si="1"/>
        <v>0</v>
      </c>
      <c r="R9" s="38">
        <v>0</v>
      </c>
      <c r="S9" s="11">
        <v>0</v>
      </c>
      <c r="T9" s="11">
        <f t="shared" si="5"/>
        <v>0</v>
      </c>
      <c r="U9" s="12"/>
      <c r="V9" s="30">
        <f t="shared" si="2"/>
        <v>0</v>
      </c>
      <c r="W9" s="11">
        <f t="shared" si="9"/>
        <v>4772.7299999999996</v>
      </c>
      <c r="X9" s="11">
        <f t="shared" si="6"/>
        <v>0</v>
      </c>
      <c r="Y9" s="11">
        <f t="shared" si="7"/>
        <v>4772.7299999999996</v>
      </c>
      <c r="Z9" s="12">
        <f t="shared" si="8"/>
        <v>0</v>
      </c>
      <c r="AA9" s="13">
        <f t="shared" si="3"/>
        <v>0</v>
      </c>
    </row>
    <row r="10" spans="1:28" x14ac:dyDescent="0.3">
      <c r="A10" s="1"/>
      <c r="B10" s="1"/>
      <c r="C10" s="1"/>
      <c r="D10" s="1"/>
      <c r="E10" s="1" t="s">
        <v>11</v>
      </c>
      <c r="F10" s="1"/>
      <c r="G10" s="1"/>
      <c r="H10" s="8">
        <f>ROUND(SUM(H6:H9),5)</f>
        <v>34266.25</v>
      </c>
      <c r="I10" s="8">
        <f>ROUND(SUM(I6:I9),5)</f>
        <v>15500</v>
      </c>
      <c r="J10" s="8">
        <f>ROUND((H10-I10),5)</f>
        <v>18766.25</v>
      </c>
      <c r="K10" s="9">
        <f>ROUND(SUM(K6:K9),5)</f>
        <v>22500</v>
      </c>
      <c r="L10" s="29">
        <f>ROUND(SUM(L6:L9),5)</f>
        <v>7000</v>
      </c>
      <c r="M10" s="37">
        <f>ROUND(SUM(M6:M9),5)</f>
        <v>0</v>
      </c>
      <c r="N10" s="8">
        <f>ROUND(SUM(N6:N9),5)</f>
        <v>0</v>
      </c>
      <c r="O10" s="8">
        <f>ROUND((M10-N10),5)</f>
        <v>0</v>
      </c>
      <c r="P10" s="9">
        <f>ROUND(SUM(P6:P9),5)</f>
        <v>0</v>
      </c>
      <c r="Q10" s="29">
        <f>ROUND(SUM(Q6:Q9),5)</f>
        <v>0</v>
      </c>
      <c r="R10" s="37">
        <f>ROUND(SUM(R6:R9),5)</f>
        <v>0</v>
      </c>
      <c r="S10" s="8">
        <f>ROUND(SUM(S6:S9),5)</f>
        <v>0</v>
      </c>
      <c r="T10" s="8">
        <f>ROUND((R10-S10),5)</f>
        <v>0</v>
      </c>
      <c r="U10" s="9">
        <f>ROUND(SUM(U6:U9),5)</f>
        <v>0</v>
      </c>
      <c r="V10" s="29">
        <f>ROUND(SUM(V6:V9),5)</f>
        <v>0</v>
      </c>
      <c r="W10" s="8">
        <f>ROUND(SUM(W6:W9),5)</f>
        <v>34266.25</v>
      </c>
      <c r="X10" s="8">
        <f>ROUND(I10+N10+S10,5)</f>
        <v>15500</v>
      </c>
      <c r="Y10" s="8">
        <f>ROUND((W10-X10),5)</f>
        <v>18766.25</v>
      </c>
      <c r="Z10" s="9">
        <f>ROUND(K10+P10+U10,5)</f>
        <v>22500</v>
      </c>
      <c r="AA10" s="10">
        <f>ROUND(SUM(AA6:AA9),5)</f>
        <v>7000</v>
      </c>
      <c r="AB10" s="27"/>
    </row>
    <row r="11" spans="1:28" x14ac:dyDescent="0.3">
      <c r="A11" s="1"/>
      <c r="B11" s="1"/>
      <c r="C11" s="1"/>
      <c r="D11" s="1"/>
      <c r="E11" s="1" t="s">
        <v>12</v>
      </c>
      <c r="F11" s="1"/>
      <c r="G11" s="1"/>
      <c r="H11" s="8"/>
      <c r="I11" s="8"/>
      <c r="J11" s="8"/>
      <c r="K11" s="9"/>
      <c r="L11" s="29">
        <f t="shared" ref="L11:L44" si="10">ROUND((K11-I11),5)</f>
        <v>0</v>
      </c>
      <c r="M11" s="37"/>
      <c r="N11" s="8"/>
      <c r="O11" s="8"/>
      <c r="P11" s="9"/>
      <c r="Q11" s="29"/>
      <c r="R11" s="37"/>
      <c r="S11" s="8"/>
      <c r="T11" s="8"/>
      <c r="U11" s="9"/>
      <c r="V11" s="29"/>
      <c r="W11" s="8"/>
      <c r="X11" s="8"/>
      <c r="Y11" s="8"/>
      <c r="Z11" s="9"/>
      <c r="AA11" s="10"/>
    </row>
    <row r="12" spans="1:28" x14ac:dyDescent="0.3">
      <c r="A12" s="1"/>
      <c r="B12" s="1"/>
      <c r="C12" s="1"/>
      <c r="D12" s="1"/>
      <c r="E12" s="1"/>
      <c r="F12" s="1" t="s">
        <v>13</v>
      </c>
      <c r="G12" s="1"/>
      <c r="H12" s="8">
        <v>0</v>
      </c>
      <c r="I12" s="8">
        <v>0</v>
      </c>
      <c r="J12" s="8"/>
      <c r="K12" s="9"/>
      <c r="L12" s="29">
        <f t="shared" si="10"/>
        <v>0</v>
      </c>
      <c r="M12" s="45">
        <v>10604.51</v>
      </c>
      <c r="N12" s="45">
        <v>22820</v>
      </c>
      <c r="O12" s="45">
        <f>ROUND((M12-N12),5)</f>
        <v>-12215.49</v>
      </c>
      <c r="P12" s="47">
        <v>15770</v>
      </c>
      <c r="Q12" s="49">
        <f t="shared" ref="Q12:Q20" si="11">P12-N12</f>
        <v>-7050</v>
      </c>
      <c r="R12" s="37">
        <v>0</v>
      </c>
      <c r="S12" s="8">
        <v>0</v>
      </c>
      <c r="T12" s="8">
        <f t="shared" si="5"/>
        <v>0</v>
      </c>
      <c r="U12" s="9"/>
      <c r="V12" s="29">
        <f t="shared" ref="V12:V44" si="12">ROUND((U12-S12),5)</f>
        <v>0</v>
      </c>
      <c r="W12" s="8">
        <f t="shared" ref="W12:W19" si="13">ROUND(H12+M12+R12,5)</f>
        <v>10604.51</v>
      </c>
      <c r="X12" s="8">
        <f t="shared" ref="X12:X42" si="14">ROUND(I12+N12+S12,5)</f>
        <v>22820</v>
      </c>
      <c r="Y12" s="8">
        <f t="shared" si="7"/>
        <v>-12215.49</v>
      </c>
      <c r="Z12" s="9">
        <f t="shared" ref="Z12:Z20" si="15">ROUND(K12+P12+U12,5)</f>
        <v>15770</v>
      </c>
      <c r="AA12" s="10">
        <f t="shared" ref="AA12:AA42" si="16">ROUND((Z12-X12),5)</f>
        <v>-7050</v>
      </c>
    </row>
    <row r="13" spans="1:28" x14ac:dyDescent="0.3">
      <c r="A13" s="1"/>
      <c r="B13" s="1"/>
      <c r="C13" s="1"/>
      <c r="D13" s="1"/>
      <c r="E13" s="1"/>
      <c r="F13" s="1" t="s">
        <v>14</v>
      </c>
      <c r="G13" s="1"/>
      <c r="H13" s="8">
        <v>0</v>
      </c>
      <c r="I13" s="8">
        <v>0</v>
      </c>
      <c r="J13" s="8"/>
      <c r="K13" s="9"/>
      <c r="L13" s="29">
        <f t="shared" si="10"/>
        <v>0</v>
      </c>
      <c r="M13" s="45">
        <v>81659.53</v>
      </c>
      <c r="N13" s="45">
        <v>85000</v>
      </c>
      <c r="O13" s="45">
        <f>ROUND((M13-N13),5)</f>
        <v>-3340.47</v>
      </c>
      <c r="P13" s="47">
        <v>87500</v>
      </c>
      <c r="Q13" s="49">
        <f t="shared" si="11"/>
        <v>2500</v>
      </c>
      <c r="R13" s="37">
        <v>0</v>
      </c>
      <c r="S13" s="8">
        <v>0</v>
      </c>
      <c r="T13" s="8">
        <f t="shared" si="5"/>
        <v>0</v>
      </c>
      <c r="U13" s="9"/>
      <c r="V13" s="29">
        <f t="shared" si="12"/>
        <v>0</v>
      </c>
      <c r="W13" s="8">
        <f t="shared" si="13"/>
        <v>81659.53</v>
      </c>
      <c r="X13" s="8">
        <f t="shared" si="14"/>
        <v>85000</v>
      </c>
      <c r="Y13" s="8">
        <f t="shared" si="7"/>
        <v>-3340.47</v>
      </c>
      <c r="Z13" s="9">
        <f t="shared" si="15"/>
        <v>87500</v>
      </c>
      <c r="AA13" s="10">
        <f t="shared" si="16"/>
        <v>2500</v>
      </c>
    </row>
    <row r="14" spans="1:28" x14ac:dyDescent="0.3">
      <c r="A14" s="1"/>
      <c r="B14" s="1"/>
      <c r="C14" s="1"/>
      <c r="D14" s="1"/>
      <c r="E14" s="1"/>
      <c r="F14" s="1" t="s">
        <v>15</v>
      </c>
      <c r="G14" s="1"/>
      <c r="H14" s="8">
        <v>0</v>
      </c>
      <c r="I14" s="8">
        <v>0</v>
      </c>
      <c r="J14" s="8"/>
      <c r="K14" s="9"/>
      <c r="L14" s="29">
        <f t="shared" si="10"/>
        <v>0</v>
      </c>
      <c r="M14" s="45">
        <v>67166.67</v>
      </c>
      <c r="N14" s="45">
        <v>91000</v>
      </c>
      <c r="O14" s="45">
        <f>ROUND((M14-N14),5)</f>
        <v>-23833.33</v>
      </c>
      <c r="P14" s="47">
        <v>107120</v>
      </c>
      <c r="Q14" s="49">
        <f t="shared" si="11"/>
        <v>16120</v>
      </c>
      <c r="R14" s="37">
        <v>0</v>
      </c>
      <c r="S14" s="8">
        <v>0</v>
      </c>
      <c r="T14" s="8">
        <f t="shared" si="5"/>
        <v>0</v>
      </c>
      <c r="U14" s="9"/>
      <c r="V14" s="29">
        <f t="shared" si="12"/>
        <v>0</v>
      </c>
      <c r="W14" s="8">
        <f t="shared" si="13"/>
        <v>67166.67</v>
      </c>
      <c r="X14" s="8">
        <f t="shared" si="14"/>
        <v>91000</v>
      </c>
      <c r="Y14" s="8">
        <f t="shared" si="7"/>
        <v>-23833.33</v>
      </c>
      <c r="Z14" s="9">
        <f t="shared" si="15"/>
        <v>107120</v>
      </c>
      <c r="AA14" s="10">
        <f t="shared" si="16"/>
        <v>16120</v>
      </c>
    </row>
    <row r="15" spans="1:28" x14ac:dyDescent="0.3">
      <c r="A15" s="1"/>
      <c r="B15" s="1"/>
      <c r="C15" s="1"/>
      <c r="D15" s="1"/>
      <c r="E15" s="1"/>
      <c r="F15" s="1" t="s">
        <v>16</v>
      </c>
      <c r="G15" s="1"/>
      <c r="H15" s="8">
        <v>0</v>
      </c>
      <c r="I15" s="8">
        <v>0</v>
      </c>
      <c r="J15" s="8"/>
      <c r="K15" s="9"/>
      <c r="L15" s="29">
        <f t="shared" si="10"/>
        <v>0</v>
      </c>
      <c r="M15" s="45">
        <v>61631</v>
      </c>
      <c r="N15" s="45">
        <v>104000</v>
      </c>
      <c r="O15" s="45">
        <f>ROUND((M15-N15),5)</f>
        <v>-42369</v>
      </c>
      <c r="P15" s="47">
        <v>91000</v>
      </c>
      <c r="Q15" s="49">
        <f t="shared" si="11"/>
        <v>-13000</v>
      </c>
      <c r="R15" s="37">
        <v>0</v>
      </c>
      <c r="S15" s="8">
        <v>0</v>
      </c>
      <c r="T15" s="8">
        <f t="shared" si="5"/>
        <v>0</v>
      </c>
      <c r="U15" s="9"/>
      <c r="V15" s="29">
        <f t="shared" si="12"/>
        <v>0</v>
      </c>
      <c r="W15" s="8">
        <f t="shared" si="13"/>
        <v>61631</v>
      </c>
      <c r="X15" s="8">
        <f t="shared" si="14"/>
        <v>104000</v>
      </c>
      <c r="Y15" s="8">
        <f t="shared" si="7"/>
        <v>-42369</v>
      </c>
      <c r="Z15" s="9">
        <f t="shared" si="15"/>
        <v>91000</v>
      </c>
      <c r="AA15" s="10">
        <f t="shared" si="16"/>
        <v>-13000</v>
      </c>
    </row>
    <row r="16" spans="1:28" x14ac:dyDescent="0.3">
      <c r="A16" s="1"/>
      <c r="B16" s="1"/>
      <c r="C16" s="1"/>
      <c r="D16" s="1"/>
      <c r="E16" s="1"/>
      <c r="F16" s="1" t="s">
        <v>17</v>
      </c>
      <c r="G16" s="1"/>
      <c r="H16" s="8">
        <v>0</v>
      </c>
      <c r="I16" s="8">
        <v>0</v>
      </c>
      <c r="J16" s="8"/>
      <c r="K16" s="9"/>
      <c r="L16" s="29">
        <f t="shared" si="10"/>
        <v>0</v>
      </c>
      <c r="M16" s="45">
        <v>15241.67</v>
      </c>
      <c r="N16" s="45">
        <f>21700+15300</f>
        <v>37000</v>
      </c>
      <c r="O16" s="45">
        <f>ROUND((M16-N16),5)</f>
        <v>-21758.33</v>
      </c>
      <c r="P16" s="47">
        <v>25575</v>
      </c>
      <c r="Q16" s="49">
        <f t="shared" si="11"/>
        <v>-11425</v>
      </c>
      <c r="R16" s="37">
        <v>0</v>
      </c>
      <c r="S16" s="8">
        <v>0</v>
      </c>
      <c r="T16" s="8">
        <f t="shared" si="5"/>
        <v>0</v>
      </c>
      <c r="U16" s="9"/>
      <c r="V16" s="29">
        <f t="shared" si="12"/>
        <v>0</v>
      </c>
      <c r="W16" s="8">
        <f t="shared" si="13"/>
        <v>15241.67</v>
      </c>
      <c r="X16" s="8">
        <f t="shared" si="14"/>
        <v>37000</v>
      </c>
      <c r="Y16" s="8">
        <f t="shared" si="7"/>
        <v>-21758.33</v>
      </c>
      <c r="Z16" s="9">
        <f t="shared" si="15"/>
        <v>25575</v>
      </c>
      <c r="AA16" s="10">
        <f t="shared" si="16"/>
        <v>-11425</v>
      </c>
    </row>
    <row r="17" spans="1:28" x14ac:dyDescent="0.3">
      <c r="A17" s="1"/>
      <c r="B17" s="1"/>
      <c r="C17" s="1"/>
      <c r="D17" s="1"/>
      <c r="E17" s="1"/>
      <c r="F17" s="1" t="s">
        <v>97</v>
      </c>
      <c r="G17" s="1"/>
      <c r="H17" s="8"/>
      <c r="I17" s="8"/>
      <c r="J17" s="8"/>
      <c r="K17" s="9"/>
      <c r="L17" s="29"/>
      <c r="M17" s="45"/>
      <c r="N17" s="45"/>
      <c r="O17" s="45"/>
      <c r="P17" s="47">
        <v>18375</v>
      </c>
      <c r="Q17" s="49">
        <f t="shared" si="11"/>
        <v>18375</v>
      </c>
      <c r="R17" s="37"/>
      <c r="S17" s="8"/>
      <c r="T17" s="8"/>
      <c r="U17" s="9"/>
      <c r="V17" s="29"/>
      <c r="W17" s="8"/>
      <c r="X17" s="8"/>
      <c r="Y17" s="8"/>
      <c r="Z17" s="9">
        <f t="shared" si="15"/>
        <v>18375</v>
      </c>
      <c r="AA17" s="10">
        <f t="shared" si="16"/>
        <v>18375</v>
      </c>
    </row>
    <row r="18" spans="1:28" x14ac:dyDescent="0.3">
      <c r="A18" s="1"/>
      <c r="B18" s="1"/>
      <c r="C18" s="1"/>
      <c r="D18" s="1"/>
      <c r="E18" s="1"/>
      <c r="F18" s="1" t="s">
        <v>18</v>
      </c>
      <c r="G18" s="1"/>
      <c r="H18" s="8">
        <v>0</v>
      </c>
      <c r="I18" s="8">
        <v>0</v>
      </c>
      <c r="J18" s="8"/>
      <c r="K18" s="9"/>
      <c r="L18" s="29">
        <f t="shared" si="10"/>
        <v>0</v>
      </c>
      <c r="M18" s="45">
        <v>24200</v>
      </c>
      <c r="N18" s="45">
        <v>26800</v>
      </c>
      <c r="O18" s="45">
        <f>ROUND((M18-N18),5)</f>
        <v>-2600</v>
      </c>
      <c r="P18" s="47">
        <v>38100</v>
      </c>
      <c r="Q18" s="49">
        <f t="shared" si="11"/>
        <v>11300</v>
      </c>
      <c r="R18" s="37">
        <v>0</v>
      </c>
      <c r="S18" s="8">
        <v>0</v>
      </c>
      <c r="T18" s="8">
        <f t="shared" si="5"/>
        <v>0</v>
      </c>
      <c r="U18" s="9"/>
      <c r="V18" s="29">
        <f t="shared" si="12"/>
        <v>0</v>
      </c>
      <c r="W18" s="8">
        <f t="shared" si="13"/>
        <v>24200</v>
      </c>
      <c r="X18" s="8">
        <f t="shared" si="14"/>
        <v>26800</v>
      </c>
      <c r="Y18" s="8">
        <f t="shared" si="7"/>
        <v>-2600</v>
      </c>
      <c r="Z18" s="9">
        <f t="shared" si="15"/>
        <v>38100</v>
      </c>
      <c r="AA18" s="10">
        <f t="shared" si="16"/>
        <v>11300</v>
      </c>
    </row>
    <row r="19" spans="1:28" x14ac:dyDescent="0.3">
      <c r="A19" s="1"/>
      <c r="B19" s="1"/>
      <c r="C19" s="1"/>
      <c r="D19" s="1"/>
      <c r="E19" s="1"/>
      <c r="F19" s="1" t="s">
        <v>19</v>
      </c>
      <c r="G19" s="1"/>
      <c r="H19" s="8">
        <v>0</v>
      </c>
      <c r="I19" s="8">
        <v>0</v>
      </c>
      <c r="J19" s="8"/>
      <c r="K19" s="9"/>
      <c r="L19" s="29">
        <f t="shared" si="10"/>
        <v>0</v>
      </c>
      <c r="M19" s="45">
        <v>48300</v>
      </c>
      <c r="N19" s="45">
        <v>54450</v>
      </c>
      <c r="O19" s="45">
        <f>ROUND((M19-N19),5)</f>
        <v>-6150</v>
      </c>
      <c r="P19" s="47">
        <v>76074</v>
      </c>
      <c r="Q19" s="49">
        <f t="shared" si="11"/>
        <v>21624</v>
      </c>
      <c r="R19" s="37">
        <v>0</v>
      </c>
      <c r="S19" s="8">
        <v>0</v>
      </c>
      <c r="T19" s="8">
        <f t="shared" si="5"/>
        <v>0</v>
      </c>
      <c r="U19" s="9"/>
      <c r="V19" s="29">
        <f t="shared" si="12"/>
        <v>0</v>
      </c>
      <c r="W19" s="8">
        <f t="shared" si="13"/>
        <v>48300</v>
      </c>
      <c r="X19" s="8">
        <f t="shared" si="14"/>
        <v>54450</v>
      </c>
      <c r="Y19" s="8">
        <f t="shared" si="7"/>
        <v>-6150</v>
      </c>
      <c r="Z19" s="9">
        <f t="shared" si="15"/>
        <v>76074</v>
      </c>
      <c r="AA19" s="10">
        <f t="shared" si="16"/>
        <v>21624</v>
      </c>
    </row>
    <row r="20" spans="1:28" ht="15" thickBot="1" x14ac:dyDescent="0.35">
      <c r="A20" s="1"/>
      <c r="B20" s="1"/>
      <c r="C20" s="1"/>
      <c r="D20" s="1"/>
      <c r="E20" s="1"/>
      <c r="F20" s="1" t="s">
        <v>20</v>
      </c>
      <c r="G20" s="1"/>
      <c r="H20" s="11">
        <v>0</v>
      </c>
      <c r="I20" s="11">
        <v>0</v>
      </c>
      <c r="J20" s="11"/>
      <c r="K20" s="12"/>
      <c r="L20" s="30">
        <f t="shared" si="10"/>
        <v>0</v>
      </c>
      <c r="M20" s="46">
        <v>12600</v>
      </c>
      <c r="N20" s="46">
        <v>12075</v>
      </c>
      <c r="O20" s="46">
        <f>ROUND((M20-N20),5)</f>
        <v>525</v>
      </c>
      <c r="P20" s="48">
        <v>27720</v>
      </c>
      <c r="Q20" s="50">
        <f t="shared" si="11"/>
        <v>15645</v>
      </c>
      <c r="R20" s="38">
        <v>0</v>
      </c>
      <c r="S20" s="11">
        <v>0</v>
      </c>
      <c r="T20" s="11">
        <f t="shared" si="5"/>
        <v>0</v>
      </c>
      <c r="U20" s="12"/>
      <c r="V20" s="30">
        <f t="shared" si="12"/>
        <v>0</v>
      </c>
      <c r="W20" s="11">
        <f>ROUND(H20+M20+R20,5)</f>
        <v>12600</v>
      </c>
      <c r="X20" s="11">
        <f t="shared" si="14"/>
        <v>12075</v>
      </c>
      <c r="Y20" s="11">
        <f t="shared" si="7"/>
        <v>525</v>
      </c>
      <c r="Z20" s="12">
        <f t="shared" si="15"/>
        <v>27720</v>
      </c>
      <c r="AA20" s="13">
        <f t="shared" si="16"/>
        <v>15645</v>
      </c>
    </row>
    <row r="21" spans="1:28" x14ac:dyDescent="0.3">
      <c r="A21" s="1"/>
      <c r="B21" s="1"/>
      <c r="C21" s="1"/>
      <c r="D21" s="1"/>
      <c r="E21" s="1" t="s">
        <v>21</v>
      </c>
      <c r="F21" s="1"/>
      <c r="G21" s="1"/>
      <c r="H21" s="8">
        <f>ROUND(SUM(H11:H20),5)</f>
        <v>0</v>
      </c>
      <c r="I21" s="8">
        <f>ROUND(SUM(I11:I20),5)</f>
        <v>0</v>
      </c>
      <c r="J21" s="8">
        <f>ROUND((H21-I21),5)</f>
        <v>0</v>
      </c>
      <c r="K21" s="9">
        <f>ROUND(SUM(K11:K20),5)</f>
        <v>0</v>
      </c>
      <c r="L21" s="29">
        <f t="shared" si="10"/>
        <v>0</v>
      </c>
      <c r="M21" s="45">
        <f>ROUND(SUM(M11:M20),5)</f>
        <v>321403.38</v>
      </c>
      <c r="N21" s="45">
        <f>ROUND(SUM(N11:N20),5)</f>
        <v>433145</v>
      </c>
      <c r="O21" s="45">
        <f>ROUND((M21-N21),5)</f>
        <v>-111741.62</v>
      </c>
      <c r="P21" s="47">
        <f>ROUND(SUM(P11:P20),5)</f>
        <v>487234</v>
      </c>
      <c r="Q21" s="49">
        <f>ROUND(SUM(Q11:Q20),5)</f>
        <v>54089</v>
      </c>
      <c r="R21" s="37">
        <f>ROUND(SUM(R11:R20),5)</f>
        <v>0</v>
      </c>
      <c r="S21" s="8">
        <f>ROUND(SUM(S11:S20),5)</f>
        <v>0</v>
      </c>
      <c r="T21" s="8">
        <f>ROUND((R21-S21),5)</f>
        <v>0</v>
      </c>
      <c r="U21" s="9">
        <f>ROUND(SUM(U11:U20),5)</f>
        <v>0</v>
      </c>
      <c r="V21" s="29">
        <f t="shared" si="12"/>
        <v>0</v>
      </c>
      <c r="W21" s="8">
        <f>ROUND(SUM(W11:W20),5)</f>
        <v>321403.38</v>
      </c>
      <c r="X21" s="8">
        <f t="shared" si="14"/>
        <v>433145</v>
      </c>
      <c r="Y21" s="8">
        <f>ROUND((W21-X21),5)</f>
        <v>-111741.62</v>
      </c>
      <c r="Z21" s="9">
        <f>ROUND(K21+P21+U21,5)</f>
        <v>487234</v>
      </c>
      <c r="AA21" s="10">
        <f t="shared" si="16"/>
        <v>54089</v>
      </c>
      <c r="AB21" s="27"/>
    </row>
    <row r="22" spans="1:28" x14ac:dyDescent="0.3">
      <c r="A22" s="1"/>
      <c r="B22" s="1"/>
      <c r="C22" s="1"/>
      <c r="D22" s="1"/>
      <c r="E22" s="1" t="s">
        <v>22</v>
      </c>
      <c r="F22" s="1"/>
      <c r="G22" s="1"/>
      <c r="H22" s="8"/>
      <c r="I22" s="8"/>
      <c r="J22" s="8"/>
      <c r="K22" s="9"/>
      <c r="L22" s="29">
        <f t="shared" si="10"/>
        <v>0</v>
      </c>
      <c r="M22" s="37"/>
      <c r="N22" s="8"/>
      <c r="O22" s="8"/>
      <c r="P22" s="9"/>
      <c r="Q22" s="29"/>
      <c r="R22" s="37"/>
      <c r="S22" s="8"/>
      <c r="T22" s="8"/>
      <c r="U22" s="9"/>
      <c r="V22" s="29"/>
      <c r="W22" s="8"/>
      <c r="X22" s="8"/>
      <c r="Y22" s="8"/>
      <c r="Z22" s="9"/>
      <c r="AA22" s="10"/>
    </row>
    <row r="23" spans="1:28" x14ac:dyDescent="0.3">
      <c r="A23" s="1"/>
      <c r="B23" s="1"/>
      <c r="C23" s="1"/>
      <c r="D23" s="1"/>
      <c r="E23" s="1"/>
      <c r="F23" s="1" t="s">
        <v>23</v>
      </c>
      <c r="G23" s="1"/>
      <c r="H23" s="8"/>
      <c r="I23" s="8"/>
      <c r="J23" s="8"/>
      <c r="K23" s="9"/>
      <c r="L23" s="29">
        <f t="shared" si="10"/>
        <v>0</v>
      </c>
      <c r="M23" s="37"/>
      <c r="N23" s="8"/>
      <c r="O23" s="8"/>
      <c r="P23" s="9"/>
      <c r="Q23" s="29"/>
      <c r="R23" s="37"/>
      <c r="S23" s="8">
        <v>7900</v>
      </c>
      <c r="T23" s="8">
        <f>ROUND((R23-S23),5)</f>
        <v>-7900</v>
      </c>
      <c r="U23" s="9"/>
      <c r="V23" s="29">
        <f t="shared" si="12"/>
        <v>-7900</v>
      </c>
      <c r="W23" s="8">
        <f>R23+M23+H23</f>
        <v>0</v>
      </c>
      <c r="X23" s="8">
        <f t="shared" ref="X23" si="17">ROUND(I23+N23+S23,5)</f>
        <v>7900</v>
      </c>
      <c r="Y23" s="8">
        <f t="shared" ref="Y23" si="18">ROUND((W23-X23),5)</f>
        <v>-7900</v>
      </c>
      <c r="Z23" s="9">
        <f t="shared" ref="Z23" si="19">ROUND(K23+P23+U23,5)</f>
        <v>0</v>
      </c>
      <c r="AA23" s="10">
        <f t="shared" ref="AA23" si="20">ROUND((Z23-X23),5)</f>
        <v>-7900</v>
      </c>
    </row>
    <row r="24" spans="1:28" x14ac:dyDescent="0.3">
      <c r="A24" s="1"/>
      <c r="B24" s="1"/>
      <c r="C24" s="1"/>
      <c r="D24" s="1"/>
      <c r="E24" s="1"/>
      <c r="F24" s="1"/>
      <c r="G24" s="1" t="s">
        <v>24</v>
      </c>
      <c r="H24" s="8">
        <v>0</v>
      </c>
      <c r="I24" s="8">
        <v>0</v>
      </c>
      <c r="J24" s="8">
        <v>0</v>
      </c>
      <c r="K24" s="9"/>
      <c r="L24" s="29">
        <f t="shared" si="10"/>
        <v>0</v>
      </c>
      <c r="M24" s="37"/>
      <c r="N24" s="8">
        <v>0</v>
      </c>
      <c r="O24" s="8">
        <f t="shared" si="4"/>
        <v>0</v>
      </c>
      <c r="P24" s="9"/>
      <c r="Q24" s="29">
        <v>0</v>
      </c>
      <c r="R24" s="37">
        <v>0</v>
      </c>
      <c r="S24" s="8">
        <v>0</v>
      </c>
      <c r="T24" s="8">
        <f t="shared" si="5"/>
        <v>0</v>
      </c>
      <c r="U24" s="9"/>
      <c r="V24" s="29">
        <f t="shared" si="12"/>
        <v>0</v>
      </c>
      <c r="W24" s="8">
        <f>R24+M24+H24</f>
        <v>0</v>
      </c>
      <c r="X24" s="8">
        <f t="shared" si="14"/>
        <v>0</v>
      </c>
      <c r="Y24" s="8">
        <f t="shared" si="7"/>
        <v>0</v>
      </c>
      <c r="Z24" s="9">
        <f t="shared" ref="Z24:Z26" si="21">ROUND(K24+P24+U24,5)</f>
        <v>0</v>
      </c>
      <c r="AA24" s="10">
        <f t="shared" si="16"/>
        <v>0</v>
      </c>
    </row>
    <row r="25" spans="1:28" x14ac:dyDescent="0.3">
      <c r="A25" s="1"/>
      <c r="B25" s="1"/>
      <c r="C25" s="1"/>
      <c r="D25" s="1"/>
      <c r="E25" s="1"/>
      <c r="F25" s="1"/>
      <c r="G25" s="1" t="s">
        <v>25</v>
      </c>
      <c r="H25" s="8">
        <v>0</v>
      </c>
      <c r="I25" s="8">
        <v>0</v>
      </c>
      <c r="J25" s="8"/>
      <c r="K25" s="9"/>
      <c r="L25" s="29">
        <f t="shared" si="10"/>
        <v>0</v>
      </c>
      <c r="M25" s="37">
        <v>0</v>
      </c>
      <c r="N25" s="8">
        <v>0</v>
      </c>
      <c r="O25" s="8">
        <f t="shared" si="4"/>
        <v>0</v>
      </c>
      <c r="P25" s="9"/>
      <c r="Q25" s="29">
        <f t="shared" ref="Q25:Q44" si="22">ROUND((P25-N25),5)</f>
        <v>0</v>
      </c>
      <c r="R25" s="37">
        <v>57597.5</v>
      </c>
      <c r="S25" s="8">
        <v>74462.5</v>
      </c>
      <c r="T25" s="8">
        <f>ROUND((R25-S25),5)</f>
        <v>-16865</v>
      </c>
      <c r="U25" s="9">
        <v>65163</v>
      </c>
      <c r="V25" s="29">
        <f t="shared" si="12"/>
        <v>-9299.5</v>
      </c>
      <c r="W25" s="8">
        <f>R25+M25+H25</f>
        <v>57597.5</v>
      </c>
      <c r="X25" s="8">
        <f t="shared" si="14"/>
        <v>74462.5</v>
      </c>
      <c r="Y25" s="8">
        <f t="shared" si="7"/>
        <v>-16865</v>
      </c>
      <c r="Z25" s="9">
        <f t="shared" si="21"/>
        <v>65163</v>
      </c>
      <c r="AA25" s="10">
        <f t="shared" si="16"/>
        <v>-9299.5</v>
      </c>
    </row>
    <row r="26" spans="1:28" ht="15" thickBot="1" x14ac:dyDescent="0.35">
      <c r="A26" s="1"/>
      <c r="B26" s="1"/>
      <c r="C26" s="1"/>
      <c r="D26" s="1"/>
      <c r="E26" s="1"/>
      <c r="F26" s="1"/>
      <c r="G26" s="1" t="s">
        <v>26</v>
      </c>
      <c r="H26" s="11">
        <v>0</v>
      </c>
      <c r="I26" s="11">
        <v>0</v>
      </c>
      <c r="J26" s="11"/>
      <c r="K26" s="12"/>
      <c r="L26" s="30">
        <f t="shared" si="10"/>
        <v>0</v>
      </c>
      <c r="M26" s="38"/>
      <c r="N26" s="11">
        <v>0</v>
      </c>
      <c r="O26" s="11">
        <f t="shared" si="4"/>
        <v>0</v>
      </c>
      <c r="P26" s="12"/>
      <c r="Q26" s="30">
        <f t="shared" si="22"/>
        <v>0</v>
      </c>
      <c r="R26" s="38">
        <v>18060</v>
      </c>
      <c r="S26" s="11">
        <v>13260</v>
      </c>
      <c r="T26" s="11">
        <f>ROUND((R26-S26),5)</f>
        <v>4800</v>
      </c>
      <c r="U26" s="12">
        <v>23660</v>
      </c>
      <c r="V26" s="30">
        <f t="shared" si="12"/>
        <v>10400</v>
      </c>
      <c r="W26" s="11">
        <f>R26+M26+H26</f>
        <v>18060</v>
      </c>
      <c r="X26" s="11">
        <f t="shared" si="14"/>
        <v>13260</v>
      </c>
      <c r="Y26" s="11">
        <f t="shared" si="7"/>
        <v>4800</v>
      </c>
      <c r="Z26" s="12">
        <f t="shared" si="21"/>
        <v>23660</v>
      </c>
      <c r="AA26" s="13">
        <f t="shared" si="16"/>
        <v>10400</v>
      </c>
    </row>
    <row r="27" spans="1:28" x14ac:dyDescent="0.3">
      <c r="A27" s="1"/>
      <c r="B27" s="1"/>
      <c r="C27" s="1"/>
      <c r="D27" s="1"/>
      <c r="E27" s="1"/>
      <c r="F27" s="1" t="s">
        <v>27</v>
      </c>
      <c r="G27" s="1"/>
      <c r="H27" s="8">
        <f>ROUND(SUM(H23:H26),5)</f>
        <v>0</v>
      </c>
      <c r="I27" s="8">
        <f>ROUND(SUM(I23:I26),5)</f>
        <v>0</v>
      </c>
      <c r="J27" s="8">
        <f>ROUND((H27-I27),5)</f>
        <v>0</v>
      </c>
      <c r="K27" s="9">
        <f>ROUND(SUM(K23:K26),5)</f>
        <v>0</v>
      </c>
      <c r="L27" s="29">
        <f t="shared" si="10"/>
        <v>0</v>
      </c>
      <c r="M27" s="37">
        <f>ROUND(SUM(M23:M26),5)</f>
        <v>0</v>
      </c>
      <c r="N27" s="8">
        <f>ROUND(SUM(N23:N26),5)</f>
        <v>0</v>
      </c>
      <c r="O27" s="8">
        <f>ROUND((M27-N27),5)</f>
        <v>0</v>
      </c>
      <c r="P27" s="9">
        <f>ROUND(SUM(P23:P26),5)</f>
        <v>0</v>
      </c>
      <c r="Q27" s="29">
        <f t="shared" si="22"/>
        <v>0</v>
      </c>
      <c r="R27" s="37">
        <f>ROUND(SUM(R23:R26),5)</f>
        <v>75657.5</v>
      </c>
      <c r="S27" s="8">
        <f>ROUND(SUM(S23:S26),5)</f>
        <v>95622.5</v>
      </c>
      <c r="T27" s="8">
        <f>ROUND((R27-S27),5)</f>
        <v>-19965</v>
      </c>
      <c r="U27" s="9">
        <f>ROUND(SUM(U23:U26),5)</f>
        <v>88823</v>
      </c>
      <c r="V27" s="29">
        <f t="shared" si="12"/>
        <v>-6799.5</v>
      </c>
      <c r="W27" s="8">
        <f>ROUND(SUM(W23:W26),5)</f>
        <v>75657.5</v>
      </c>
      <c r="X27" s="8">
        <f>ROUND(I27+N27+S27,5)</f>
        <v>95622.5</v>
      </c>
      <c r="Y27" s="8">
        <f>ROUND((W27-X27),5)</f>
        <v>-19965</v>
      </c>
      <c r="Z27" s="9">
        <f>ROUND(K27+P27+U27,5)</f>
        <v>88823</v>
      </c>
      <c r="AA27" s="10">
        <f>ROUND((Z27-X27),5)</f>
        <v>-6799.5</v>
      </c>
    </row>
    <row r="28" spans="1:28" ht="15" thickBot="1" x14ac:dyDescent="0.35">
      <c r="A28" s="1"/>
      <c r="B28" s="1"/>
      <c r="C28" s="1"/>
      <c r="D28" s="1"/>
      <c r="E28" s="1"/>
      <c r="F28" s="1" t="s">
        <v>28</v>
      </c>
      <c r="G28" s="1"/>
      <c r="H28" s="11">
        <v>0</v>
      </c>
      <c r="I28" s="11"/>
      <c r="J28" s="11"/>
      <c r="K28" s="12"/>
      <c r="L28" s="30">
        <f t="shared" si="10"/>
        <v>0</v>
      </c>
      <c r="M28" s="38">
        <v>0</v>
      </c>
      <c r="N28" s="11"/>
      <c r="O28" s="11">
        <f t="shared" si="4"/>
        <v>0</v>
      </c>
      <c r="P28" s="12"/>
      <c r="Q28" s="30">
        <f t="shared" si="22"/>
        <v>0</v>
      </c>
      <c r="R28" s="38">
        <v>59103</v>
      </c>
      <c r="S28" s="11">
        <v>58457</v>
      </c>
      <c r="T28" s="11">
        <f>ROUND((R28-S28),5)</f>
        <v>646</v>
      </c>
      <c r="U28" s="12">
        <v>81761</v>
      </c>
      <c r="V28" s="30">
        <f t="shared" si="12"/>
        <v>23304</v>
      </c>
      <c r="W28" s="11">
        <f>R28+M28+H28</f>
        <v>59103</v>
      </c>
      <c r="X28" s="11">
        <f>ROUND(I28+N28+S28,5)</f>
        <v>58457</v>
      </c>
      <c r="Y28" s="11">
        <f t="shared" si="7"/>
        <v>646</v>
      </c>
      <c r="Z28" s="12">
        <f>ROUND(K28+P28+U28,5)</f>
        <v>81761</v>
      </c>
      <c r="AA28" s="13">
        <f>ROUND((Z28-X28),5)</f>
        <v>23304</v>
      </c>
    </row>
    <row r="29" spans="1:28" x14ac:dyDescent="0.3">
      <c r="A29" s="1"/>
      <c r="B29" s="1"/>
      <c r="C29" s="1"/>
      <c r="D29" s="1"/>
      <c r="E29" s="1" t="s">
        <v>29</v>
      </c>
      <c r="F29" s="1"/>
      <c r="G29" s="1"/>
      <c r="H29" s="8">
        <f>ROUND(H22+SUM(H27:H28),5)</f>
        <v>0</v>
      </c>
      <c r="I29" s="8">
        <f t="shared" ref="I29:AA29" si="23">ROUND(I22+I27+SUM(I28:I28),5)</f>
        <v>0</v>
      </c>
      <c r="J29" s="8">
        <f t="shared" si="23"/>
        <v>0</v>
      </c>
      <c r="K29" s="9">
        <f t="shared" si="23"/>
        <v>0</v>
      </c>
      <c r="L29" s="29">
        <f t="shared" si="23"/>
        <v>0</v>
      </c>
      <c r="M29" s="37">
        <f t="shared" si="23"/>
        <v>0</v>
      </c>
      <c r="N29" s="8">
        <f t="shared" si="23"/>
        <v>0</v>
      </c>
      <c r="O29" s="8">
        <f t="shared" si="23"/>
        <v>0</v>
      </c>
      <c r="P29" s="9">
        <f t="shared" si="23"/>
        <v>0</v>
      </c>
      <c r="Q29" s="29">
        <f t="shared" si="23"/>
        <v>0</v>
      </c>
      <c r="R29" s="37">
        <f t="shared" si="23"/>
        <v>134760.5</v>
      </c>
      <c r="S29" s="8">
        <f t="shared" si="23"/>
        <v>154079.5</v>
      </c>
      <c r="T29" s="8">
        <f t="shared" si="23"/>
        <v>-19319</v>
      </c>
      <c r="U29" s="9">
        <f t="shared" si="23"/>
        <v>170584</v>
      </c>
      <c r="V29" s="29">
        <f t="shared" si="23"/>
        <v>16504.5</v>
      </c>
      <c r="W29" s="8">
        <f t="shared" si="23"/>
        <v>134760.5</v>
      </c>
      <c r="X29" s="8">
        <f t="shared" si="23"/>
        <v>154079.5</v>
      </c>
      <c r="Y29" s="8">
        <f t="shared" si="23"/>
        <v>-19319</v>
      </c>
      <c r="Z29" s="9">
        <f t="shared" si="23"/>
        <v>170584</v>
      </c>
      <c r="AA29" s="10">
        <f t="shared" si="23"/>
        <v>16504.5</v>
      </c>
      <c r="AB29" s="2"/>
    </row>
    <row r="30" spans="1:28" x14ac:dyDescent="0.3">
      <c r="A30" s="1"/>
      <c r="B30" s="1"/>
      <c r="C30" s="1"/>
      <c r="D30" s="1"/>
      <c r="E30" s="1" t="s">
        <v>30</v>
      </c>
      <c r="F30" s="1"/>
      <c r="G30" s="1"/>
      <c r="H30" s="8"/>
      <c r="I30" s="8"/>
      <c r="J30" s="8"/>
      <c r="K30" s="9"/>
      <c r="L30" s="29">
        <f t="shared" si="10"/>
        <v>0</v>
      </c>
      <c r="M30" s="37"/>
      <c r="N30" s="8"/>
      <c r="O30" s="8"/>
      <c r="P30" s="9"/>
      <c r="Q30" s="29"/>
      <c r="R30" s="37"/>
      <c r="S30" s="8"/>
      <c r="T30" s="8"/>
      <c r="U30" s="9"/>
      <c r="V30" s="29"/>
      <c r="W30" s="8"/>
      <c r="X30" s="8"/>
      <c r="Y30" s="8"/>
      <c r="Z30" s="9"/>
      <c r="AA30" s="10"/>
    </row>
    <row r="31" spans="1:28" x14ac:dyDescent="0.3">
      <c r="A31" s="1"/>
      <c r="B31" s="1"/>
      <c r="C31" s="1"/>
      <c r="D31" s="1"/>
      <c r="E31" s="1"/>
      <c r="F31" s="1" t="s">
        <v>31</v>
      </c>
      <c r="G31" s="1"/>
      <c r="H31" s="8">
        <v>818</v>
      </c>
      <c r="I31" s="8">
        <v>150</v>
      </c>
      <c r="J31" s="8">
        <f>ROUND((H31-I31),5)</f>
        <v>668</v>
      </c>
      <c r="K31" s="9">
        <v>150</v>
      </c>
      <c r="L31" s="29">
        <f>ROUND((K31-I31),5)</f>
        <v>0</v>
      </c>
      <c r="M31" s="37">
        <v>0</v>
      </c>
      <c r="N31" s="8">
        <v>0</v>
      </c>
      <c r="O31" s="8">
        <f t="shared" si="4"/>
        <v>0</v>
      </c>
      <c r="P31" s="9">
        <v>0</v>
      </c>
      <c r="Q31" s="29">
        <f t="shared" si="22"/>
        <v>0</v>
      </c>
      <c r="R31" s="37">
        <v>0</v>
      </c>
      <c r="S31" s="8">
        <v>0</v>
      </c>
      <c r="T31" s="8">
        <f t="shared" si="5"/>
        <v>0</v>
      </c>
      <c r="U31" s="9">
        <v>0</v>
      </c>
      <c r="V31" s="29">
        <f t="shared" si="12"/>
        <v>0</v>
      </c>
      <c r="W31" s="8">
        <f>R31+M31+H31</f>
        <v>818</v>
      </c>
      <c r="X31" s="8">
        <f t="shared" si="14"/>
        <v>150</v>
      </c>
      <c r="Y31" s="8">
        <f t="shared" si="7"/>
        <v>668</v>
      </c>
      <c r="Z31" s="9">
        <f t="shared" ref="Z31:Z37" si="24">ROUND(K31+P31+U31,5)</f>
        <v>150</v>
      </c>
      <c r="AA31" s="10">
        <f t="shared" si="16"/>
        <v>0</v>
      </c>
    </row>
    <row r="32" spans="1:28" x14ac:dyDescent="0.3">
      <c r="A32" s="1"/>
      <c r="B32" s="1"/>
      <c r="C32" s="1"/>
      <c r="D32" s="1"/>
      <c r="E32" s="1"/>
      <c r="F32" s="1" t="s">
        <v>32</v>
      </c>
      <c r="G32" s="1"/>
      <c r="H32" s="8">
        <v>0</v>
      </c>
      <c r="I32" s="8">
        <v>0</v>
      </c>
      <c r="J32" s="8"/>
      <c r="K32" s="9"/>
      <c r="L32" s="29">
        <f t="shared" si="10"/>
        <v>0</v>
      </c>
      <c r="M32" s="37">
        <v>0</v>
      </c>
      <c r="N32" s="8">
        <v>0</v>
      </c>
      <c r="O32" s="8">
        <f t="shared" si="4"/>
        <v>0</v>
      </c>
      <c r="P32" s="9">
        <v>0</v>
      </c>
      <c r="Q32" s="29">
        <f t="shared" si="22"/>
        <v>0</v>
      </c>
      <c r="R32" s="37">
        <v>1378.8</v>
      </c>
      <c r="S32" s="8">
        <v>1560</v>
      </c>
      <c r="T32" s="8">
        <f t="shared" si="5"/>
        <v>-181.2</v>
      </c>
      <c r="U32" s="9">
        <v>1000</v>
      </c>
      <c r="V32" s="29">
        <f t="shared" si="12"/>
        <v>-560</v>
      </c>
      <c r="W32" s="8">
        <f>R32+M32+H32</f>
        <v>1378.8</v>
      </c>
      <c r="X32" s="8">
        <f t="shared" si="14"/>
        <v>1560</v>
      </c>
      <c r="Y32" s="8">
        <f t="shared" si="7"/>
        <v>-181.2</v>
      </c>
      <c r="Z32" s="9">
        <f t="shared" si="24"/>
        <v>1000</v>
      </c>
      <c r="AA32" s="10">
        <f t="shared" si="16"/>
        <v>-560</v>
      </c>
    </row>
    <row r="33" spans="1:28" x14ac:dyDescent="0.3">
      <c r="A33" s="1"/>
      <c r="B33" s="1"/>
      <c r="C33" s="1"/>
      <c r="D33" s="1"/>
      <c r="E33" s="1"/>
      <c r="F33" s="1" t="s">
        <v>33</v>
      </c>
      <c r="G33" s="1"/>
      <c r="H33" s="8">
        <v>1166.7</v>
      </c>
      <c r="I33" s="8">
        <v>2000</v>
      </c>
      <c r="J33" s="8">
        <f>ROUND((H33-I33),5)</f>
        <v>-833.3</v>
      </c>
      <c r="K33" s="9">
        <v>1750</v>
      </c>
      <c r="L33" s="29">
        <f>ROUND((K33-I33),5)</f>
        <v>-250</v>
      </c>
      <c r="M33" s="37"/>
      <c r="N33" s="8">
        <v>0</v>
      </c>
      <c r="O33" s="8">
        <f t="shared" si="4"/>
        <v>0</v>
      </c>
      <c r="P33" s="9">
        <v>0</v>
      </c>
      <c r="Q33" s="29">
        <f t="shared" si="22"/>
        <v>0</v>
      </c>
      <c r="R33" s="37">
        <v>0</v>
      </c>
      <c r="S33" s="8">
        <v>0</v>
      </c>
      <c r="T33" s="8">
        <f t="shared" si="5"/>
        <v>0</v>
      </c>
      <c r="U33" s="9">
        <v>0</v>
      </c>
      <c r="V33" s="29">
        <f t="shared" si="12"/>
        <v>0</v>
      </c>
      <c r="W33" s="8">
        <f>R33+M33+H33</f>
        <v>1166.7</v>
      </c>
      <c r="X33" s="8">
        <f t="shared" si="14"/>
        <v>2000</v>
      </c>
      <c r="Y33" s="8">
        <f t="shared" si="7"/>
        <v>-833.3</v>
      </c>
      <c r="Z33" s="9">
        <f t="shared" si="24"/>
        <v>1750</v>
      </c>
      <c r="AA33" s="10">
        <f t="shared" si="16"/>
        <v>-250</v>
      </c>
    </row>
    <row r="34" spans="1:28" x14ac:dyDescent="0.3">
      <c r="A34" s="1"/>
      <c r="B34" s="1"/>
      <c r="C34" s="1"/>
      <c r="D34" s="1"/>
      <c r="E34" s="1"/>
      <c r="F34" s="1" t="s">
        <v>34</v>
      </c>
      <c r="G34" s="1"/>
      <c r="H34" s="8">
        <v>1464.87</v>
      </c>
      <c r="I34" s="8">
        <v>1500</v>
      </c>
      <c r="J34" s="8">
        <f>ROUND((H34-I34),5)</f>
        <v>-35.130000000000003</v>
      </c>
      <c r="K34" s="9">
        <v>1500</v>
      </c>
      <c r="L34" s="29">
        <f>ROUND((K34-I34),5)</f>
        <v>0</v>
      </c>
      <c r="M34" s="37">
        <v>24.85</v>
      </c>
      <c r="N34" s="8">
        <v>0</v>
      </c>
      <c r="O34" s="8">
        <f t="shared" si="4"/>
        <v>24.85</v>
      </c>
      <c r="P34" s="9">
        <v>0</v>
      </c>
      <c r="Q34" s="29">
        <f t="shared" si="22"/>
        <v>0</v>
      </c>
      <c r="R34" s="37">
        <v>0</v>
      </c>
      <c r="S34" s="8">
        <v>0</v>
      </c>
      <c r="T34" s="8">
        <f t="shared" si="5"/>
        <v>0</v>
      </c>
      <c r="U34" s="9">
        <v>0</v>
      </c>
      <c r="V34" s="29">
        <f t="shared" si="12"/>
        <v>0</v>
      </c>
      <c r="W34" s="8">
        <f t="shared" ref="W34:W35" si="25">R34+M34+H34</f>
        <v>1489.7199999999998</v>
      </c>
      <c r="X34" s="8">
        <f t="shared" si="14"/>
        <v>1500</v>
      </c>
      <c r="Y34" s="8">
        <f t="shared" si="7"/>
        <v>-10.28</v>
      </c>
      <c r="Z34" s="9">
        <f t="shared" si="24"/>
        <v>1500</v>
      </c>
      <c r="AA34" s="10">
        <f t="shared" si="16"/>
        <v>0</v>
      </c>
    </row>
    <row r="35" spans="1:28" x14ac:dyDescent="0.3">
      <c r="A35" s="1"/>
      <c r="B35" s="1"/>
      <c r="C35" s="1"/>
      <c r="D35" s="1"/>
      <c r="E35" s="1"/>
      <c r="F35" s="1" t="s">
        <v>35</v>
      </c>
      <c r="G35" s="1"/>
      <c r="H35" s="14">
        <v>0</v>
      </c>
      <c r="I35" s="14">
        <v>0</v>
      </c>
      <c r="J35" s="14"/>
      <c r="K35" s="15"/>
      <c r="L35" s="31">
        <f t="shared" si="10"/>
        <v>0</v>
      </c>
      <c r="M35" s="39">
        <v>15975</v>
      </c>
      <c r="N35" s="14">
        <v>19375</v>
      </c>
      <c r="O35" s="14">
        <f t="shared" si="4"/>
        <v>-3400</v>
      </c>
      <c r="P35" s="15">
        <v>19825</v>
      </c>
      <c r="Q35" s="31">
        <f t="shared" si="22"/>
        <v>450</v>
      </c>
      <c r="R35" s="39">
        <v>0</v>
      </c>
      <c r="S35" s="14">
        <v>0</v>
      </c>
      <c r="T35" s="14">
        <f t="shared" si="5"/>
        <v>0</v>
      </c>
      <c r="U35" s="15">
        <v>0</v>
      </c>
      <c r="V35" s="31">
        <f t="shared" si="12"/>
        <v>0</v>
      </c>
      <c r="W35" s="14">
        <f t="shared" si="25"/>
        <v>15975</v>
      </c>
      <c r="X35" s="14">
        <f t="shared" si="14"/>
        <v>19375</v>
      </c>
      <c r="Y35" s="14">
        <f t="shared" si="7"/>
        <v>-3400</v>
      </c>
      <c r="Z35" s="15">
        <f t="shared" si="24"/>
        <v>19825</v>
      </c>
      <c r="AA35" s="16">
        <f t="shared" si="16"/>
        <v>450</v>
      </c>
    </row>
    <row r="36" spans="1:28" x14ac:dyDescent="0.3">
      <c r="A36" s="1"/>
      <c r="B36" s="1"/>
      <c r="C36" s="1"/>
      <c r="D36" s="1"/>
      <c r="E36" s="1" t="s">
        <v>36</v>
      </c>
      <c r="F36" s="1"/>
      <c r="G36" s="1"/>
      <c r="H36" s="8">
        <f>ROUND(SUM(H30:H35),5)</f>
        <v>3449.57</v>
      </c>
      <c r="I36" s="8">
        <f>ROUND(SUM(I30:I35),5)</f>
        <v>3650</v>
      </c>
      <c r="J36" s="8">
        <f>ROUND((H36-I36),5)</f>
        <v>-200.43</v>
      </c>
      <c r="K36" s="9">
        <f>ROUND(SUM(K30:K35),5)</f>
        <v>3400</v>
      </c>
      <c r="L36" s="29">
        <f>ROUND((K36-I36),5)</f>
        <v>-250</v>
      </c>
      <c r="M36" s="37">
        <f>ROUND(SUM(M30:M35),5)</f>
        <v>15999.85</v>
      </c>
      <c r="N36" s="8">
        <f>ROUND(SUM(N30:N35),5)</f>
        <v>19375</v>
      </c>
      <c r="O36" s="8">
        <f>ROUND((M36-N36),5)</f>
        <v>-3375.15</v>
      </c>
      <c r="P36" s="9">
        <f>ROUND(SUM(P30:P35),5)</f>
        <v>19825</v>
      </c>
      <c r="Q36" s="29">
        <f t="shared" si="22"/>
        <v>450</v>
      </c>
      <c r="R36" s="37">
        <f>ROUND(SUM(R30:R35),5)</f>
        <v>1378.8</v>
      </c>
      <c r="S36" s="8">
        <f>ROUND(SUM(S30:S35),5)</f>
        <v>1560</v>
      </c>
      <c r="T36" s="8">
        <f>ROUND((R36-S36),5)</f>
        <v>-181.2</v>
      </c>
      <c r="U36" s="9">
        <f>ROUND(SUM(U30:U35),5)</f>
        <v>1000</v>
      </c>
      <c r="V36" s="29">
        <f t="shared" si="12"/>
        <v>-560</v>
      </c>
      <c r="W36" s="8">
        <f>SUM(W31:W35)</f>
        <v>20828.22</v>
      </c>
      <c r="X36" s="8">
        <f>SUM(X31:X35)</f>
        <v>24585</v>
      </c>
      <c r="Y36" s="8">
        <f>SUM(Y31:Y35)</f>
        <v>-3756.7799999999997</v>
      </c>
      <c r="Z36" s="9">
        <f>SUM(Z31:Z35)</f>
        <v>24225</v>
      </c>
      <c r="AA36" s="10">
        <f t="shared" si="16"/>
        <v>-360</v>
      </c>
    </row>
    <row r="37" spans="1:28" x14ac:dyDescent="0.3">
      <c r="A37" s="1"/>
      <c r="B37" s="1"/>
      <c r="C37" s="1"/>
      <c r="D37" s="1"/>
      <c r="E37" s="1" t="s">
        <v>98</v>
      </c>
      <c r="F37" s="1"/>
      <c r="G37" s="1"/>
      <c r="H37" s="8">
        <v>1960.9</v>
      </c>
      <c r="I37" s="8">
        <v>1000</v>
      </c>
      <c r="J37" s="8">
        <f>H37-I37</f>
        <v>960.90000000000009</v>
      </c>
      <c r="K37" s="9">
        <v>5500</v>
      </c>
      <c r="L37" s="29">
        <f t="shared" si="10"/>
        <v>4500</v>
      </c>
      <c r="M37" s="37">
        <v>0</v>
      </c>
      <c r="N37" s="8"/>
      <c r="O37" s="8"/>
      <c r="P37" s="9"/>
      <c r="Q37" s="29"/>
      <c r="R37" s="37">
        <v>0</v>
      </c>
      <c r="S37" s="8">
        <v>0</v>
      </c>
      <c r="T37" s="8"/>
      <c r="U37" s="9">
        <v>0</v>
      </c>
      <c r="V37" s="29"/>
      <c r="W37" s="8">
        <f>R37+M37+H37</f>
        <v>1960.9</v>
      </c>
      <c r="X37" s="8">
        <f t="shared" si="14"/>
        <v>1000</v>
      </c>
      <c r="Y37" s="8">
        <f>ROUND((W37-X37),5)</f>
        <v>960.9</v>
      </c>
      <c r="Z37" s="9">
        <f t="shared" si="24"/>
        <v>5500</v>
      </c>
      <c r="AA37" s="10">
        <f t="shared" si="16"/>
        <v>4500</v>
      </c>
    </row>
    <row r="38" spans="1:28" ht="15" thickBot="1" x14ac:dyDescent="0.35">
      <c r="A38" s="1"/>
      <c r="B38" s="1"/>
      <c r="C38" s="1"/>
      <c r="D38" s="1"/>
      <c r="E38" s="1" t="s">
        <v>37</v>
      </c>
      <c r="F38" s="1"/>
      <c r="H38" s="8">
        <v>0</v>
      </c>
      <c r="I38" s="8">
        <v>0</v>
      </c>
      <c r="J38" s="8"/>
      <c r="K38" s="9"/>
      <c r="L38" s="29">
        <f t="shared" si="10"/>
        <v>0</v>
      </c>
      <c r="M38" s="37">
        <v>0</v>
      </c>
      <c r="N38" s="8"/>
      <c r="O38" s="8"/>
      <c r="P38" s="9"/>
      <c r="Q38" s="29"/>
      <c r="R38" s="37">
        <v>0</v>
      </c>
      <c r="S38" s="8">
        <v>0</v>
      </c>
      <c r="T38" s="8"/>
      <c r="U38" s="9">
        <v>0</v>
      </c>
      <c r="V38" s="29"/>
      <c r="W38" s="8"/>
      <c r="X38" s="8"/>
      <c r="Y38" s="8"/>
      <c r="Z38" s="9"/>
      <c r="AA38" s="10"/>
    </row>
    <row r="39" spans="1:28" ht="15" thickBot="1" x14ac:dyDescent="0.35">
      <c r="A39" s="1"/>
      <c r="B39" s="1"/>
      <c r="C39" s="1"/>
      <c r="D39" s="1" t="s">
        <v>38</v>
      </c>
      <c r="E39" s="1"/>
      <c r="F39" s="1"/>
      <c r="G39" s="1"/>
      <c r="H39" s="17">
        <f>ROUND(SUM(H4:H5)+H10+H21+H29+SUM(H36:H38),5)</f>
        <v>39676.720000000001</v>
      </c>
      <c r="I39" s="17">
        <f>ROUND(I5+I10+I21+I29+I36+I38+I37,5)</f>
        <v>20150</v>
      </c>
      <c r="J39" s="17">
        <f>ROUND(J5+J10+J21+J29+J36+J38+J37,5)</f>
        <v>19526.72</v>
      </c>
      <c r="K39" s="22">
        <f>ROUND(K5+K10+K21+K29+K36+K38+K37,5)</f>
        <v>31400</v>
      </c>
      <c r="L39" s="34">
        <f>ROUND(L5+L10+L21+L29+L36+L38+L37,5)</f>
        <v>11250</v>
      </c>
      <c r="M39" s="40">
        <f t="shared" ref="M39:V39" si="26">ROUND(M5+M10+M21+M29+M36+M38,5)</f>
        <v>337403.23</v>
      </c>
      <c r="N39" s="17">
        <f t="shared" si="26"/>
        <v>452520</v>
      </c>
      <c r="O39" s="17">
        <f t="shared" si="26"/>
        <v>-115116.77</v>
      </c>
      <c r="P39" s="22">
        <f t="shared" si="26"/>
        <v>507059</v>
      </c>
      <c r="Q39" s="34">
        <f t="shared" si="26"/>
        <v>54539</v>
      </c>
      <c r="R39" s="40">
        <f t="shared" si="26"/>
        <v>136139.29999999999</v>
      </c>
      <c r="S39" s="17">
        <f t="shared" si="26"/>
        <v>155639.5</v>
      </c>
      <c r="T39" s="17">
        <f t="shared" si="26"/>
        <v>-19500.2</v>
      </c>
      <c r="U39" s="22">
        <f t="shared" si="26"/>
        <v>171584</v>
      </c>
      <c r="V39" s="34">
        <f t="shared" si="26"/>
        <v>15944.5</v>
      </c>
      <c r="W39" s="17">
        <f>ROUND(W5+W10+W21+W29+W36+W38+W37,5)</f>
        <v>513219.25</v>
      </c>
      <c r="X39" s="17">
        <f>ROUND(X5+X10+X21+X29+X36+X38+X37,5)</f>
        <v>628309.5</v>
      </c>
      <c r="Y39" s="17">
        <f>ROUND(Y5+Y10+Y21+Y29+Y36+Y38+Y37,5)</f>
        <v>-115090.25</v>
      </c>
      <c r="Z39" s="22">
        <f>ROUND(Z5+Z10+Z21+Z29+Z36+Z38+Z37,5)</f>
        <v>710043</v>
      </c>
      <c r="AA39" s="22">
        <f>ROUND(AA5+AA10+AA21+AA29+AA36+AA38+AA37,5)</f>
        <v>81733.5</v>
      </c>
    </row>
    <row r="40" spans="1:28" x14ac:dyDescent="0.3">
      <c r="A40" s="1"/>
      <c r="B40" s="1"/>
      <c r="C40" s="1" t="s">
        <v>39</v>
      </c>
      <c r="D40" s="1"/>
      <c r="E40" s="1"/>
      <c r="F40" s="1"/>
      <c r="G40" s="1"/>
      <c r="H40" s="8">
        <f>H39</f>
        <v>39676.720000000001</v>
      </c>
      <c r="I40" s="8">
        <f>I39</f>
        <v>20150</v>
      </c>
      <c r="J40" s="8">
        <f>ROUND((H40-I40),5)</f>
        <v>19526.72</v>
      </c>
      <c r="K40" s="9">
        <f>K39</f>
        <v>31400</v>
      </c>
      <c r="L40" s="32">
        <f>ROUND((K40-I40),5)</f>
        <v>11250</v>
      </c>
      <c r="M40" s="37">
        <f>M39</f>
        <v>337403.23</v>
      </c>
      <c r="N40" s="8">
        <f>N39</f>
        <v>452520</v>
      </c>
      <c r="O40" s="8">
        <f t="shared" ref="O40" si="27">ROUND((M40-N40),5)</f>
        <v>-115116.77</v>
      </c>
      <c r="P40" s="9">
        <f>P39</f>
        <v>507059</v>
      </c>
      <c r="Q40" s="32">
        <f>ROUND((P40-N40),5)</f>
        <v>54539</v>
      </c>
      <c r="R40" s="37">
        <f>R39</f>
        <v>136139.29999999999</v>
      </c>
      <c r="S40" s="8">
        <f>S39</f>
        <v>155639.5</v>
      </c>
      <c r="T40" s="8">
        <f>ROUND((R40-S40),5)</f>
        <v>-19500.2</v>
      </c>
      <c r="U40" s="9">
        <f>U39</f>
        <v>171584</v>
      </c>
      <c r="V40" s="32">
        <f>ROUND((U40-S40),5)</f>
        <v>15944.5</v>
      </c>
      <c r="W40" s="8">
        <f>ROUND(H40+M40+R40,5)</f>
        <v>513219.25</v>
      </c>
      <c r="X40" s="8">
        <f t="shared" ref="X40" si="28">ROUND(I40+N40+S40,5)</f>
        <v>628309.5</v>
      </c>
      <c r="Y40" s="8">
        <f t="shared" si="7"/>
        <v>-115090.25</v>
      </c>
      <c r="Z40" s="9">
        <f t="shared" ref="Z40" si="29">ROUND(K40+P40+U40,5)</f>
        <v>710043</v>
      </c>
      <c r="AA40" s="18">
        <f t="shared" si="16"/>
        <v>81733.5</v>
      </c>
      <c r="AB40" s="27"/>
    </row>
    <row r="41" spans="1:28" x14ac:dyDescent="0.3">
      <c r="A41" s="1"/>
      <c r="B41" s="1"/>
      <c r="C41" s="1"/>
      <c r="D41" s="1" t="s">
        <v>40</v>
      </c>
      <c r="E41" s="1"/>
      <c r="F41" s="1"/>
      <c r="G41" s="1"/>
      <c r="H41" s="8"/>
      <c r="I41" s="8"/>
      <c r="J41" s="8"/>
      <c r="K41" s="9"/>
      <c r="L41" s="29">
        <f t="shared" si="10"/>
        <v>0</v>
      </c>
      <c r="M41" s="37"/>
      <c r="N41" s="8"/>
      <c r="O41" s="8"/>
      <c r="P41" s="9"/>
      <c r="Q41" s="29"/>
      <c r="R41" s="37"/>
      <c r="S41" s="8"/>
      <c r="T41" s="8"/>
      <c r="U41" s="9"/>
      <c r="V41" s="29"/>
      <c r="W41" s="8"/>
      <c r="X41" s="8"/>
      <c r="Y41" s="8"/>
      <c r="Z41" s="9"/>
      <c r="AA41" s="10"/>
    </row>
    <row r="42" spans="1:28" x14ac:dyDescent="0.3">
      <c r="A42" s="1"/>
      <c r="B42" s="1"/>
      <c r="C42" s="1"/>
      <c r="D42" s="1"/>
      <c r="E42" s="1" t="s">
        <v>41</v>
      </c>
      <c r="F42" s="1"/>
      <c r="G42" s="1"/>
      <c r="H42" s="8">
        <v>252.97</v>
      </c>
      <c r="I42" s="8">
        <v>5275</v>
      </c>
      <c r="J42" s="8">
        <f>ROUND((H42-I42),5)</f>
        <v>-5022.03</v>
      </c>
      <c r="K42" s="9">
        <v>11305</v>
      </c>
      <c r="L42" s="29">
        <f>ROUND((K42-I42),5)</f>
        <v>6030</v>
      </c>
      <c r="M42" s="37">
        <v>0</v>
      </c>
      <c r="N42" s="8">
        <v>2000</v>
      </c>
      <c r="O42" s="8">
        <f t="shared" ref="O42:O82" si="30">ROUND((M42-N42),5)</f>
        <v>-2000</v>
      </c>
      <c r="P42" s="9">
        <v>2000</v>
      </c>
      <c r="Q42" s="29">
        <f t="shared" si="22"/>
        <v>0</v>
      </c>
      <c r="R42" s="37">
        <v>0</v>
      </c>
      <c r="S42" s="8">
        <v>0</v>
      </c>
      <c r="T42" s="8">
        <f t="shared" ref="T42:T82" si="31">ROUND((R42-S42),5)</f>
        <v>0</v>
      </c>
      <c r="U42" s="9">
        <v>0</v>
      </c>
      <c r="V42" s="29">
        <f t="shared" si="12"/>
        <v>0</v>
      </c>
      <c r="W42" s="8">
        <f t="shared" ref="W42:W46" si="32">R42+M42+H42</f>
        <v>252.97</v>
      </c>
      <c r="X42" s="8">
        <f t="shared" si="14"/>
        <v>7275</v>
      </c>
      <c r="Y42" s="8">
        <f t="shared" ref="Y42:Y82" si="33">ROUND((W42-X42),5)</f>
        <v>-7022.03</v>
      </c>
      <c r="Z42" s="9">
        <f t="shared" ref="Z42:Z44" si="34">ROUND(K42+P42+U42,5)</f>
        <v>13305</v>
      </c>
      <c r="AA42" s="10">
        <f t="shared" si="16"/>
        <v>6030</v>
      </c>
    </row>
    <row r="43" spans="1:28" x14ac:dyDescent="0.3">
      <c r="A43" s="1"/>
      <c r="B43" s="1"/>
      <c r="C43" s="1"/>
      <c r="D43" s="1"/>
      <c r="E43" s="1" t="s">
        <v>42</v>
      </c>
      <c r="F43" s="1"/>
      <c r="G43" s="1"/>
      <c r="H43" s="8"/>
      <c r="I43" s="8"/>
      <c r="J43" s="8"/>
      <c r="K43" s="9"/>
      <c r="L43" s="29">
        <f t="shared" si="10"/>
        <v>0</v>
      </c>
      <c r="M43" s="37"/>
      <c r="N43" s="8"/>
      <c r="O43" s="8"/>
      <c r="P43" s="9"/>
      <c r="Q43" s="29"/>
      <c r="R43" s="37"/>
      <c r="S43" s="8">
        <v>0</v>
      </c>
      <c r="T43" s="8"/>
      <c r="U43" s="9">
        <v>0</v>
      </c>
      <c r="V43" s="29"/>
      <c r="W43" s="8">
        <f t="shared" si="32"/>
        <v>0</v>
      </c>
      <c r="X43" s="8"/>
      <c r="Y43" s="8"/>
      <c r="Z43" s="9"/>
      <c r="AA43" s="10"/>
    </row>
    <row r="44" spans="1:28" x14ac:dyDescent="0.3">
      <c r="A44" s="1"/>
      <c r="B44" s="1"/>
      <c r="C44" s="1"/>
      <c r="D44" s="1"/>
      <c r="E44" s="1"/>
      <c r="F44" s="1" t="s">
        <v>43</v>
      </c>
      <c r="G44" s="1"/>
      <c r="H44" s="8">
        <v>0</v>
      </c>
      <c r="I44" s="8">
        <v>0</v>
      </c>
      <c r="J44" s="8"/>
      <c r="K44" s="9"/>
      <c r="L44" s="29">
        <f t="shared" si="10"/>
        <v>0</v>
      </c>
      <c r="M44" s="37">
        <v>0</v>
      </c>
      <c r="N44" s="8">
        <v>0</v>
      </c>
      <c r="O44" s="8">
        <f t="shared" si="30"/>
        <v>0</v>
      </c>
      <c r="P44" s="9"/>
      <c r="Q44" s="29">
        <f t="shared" si="22"/>
        <v>0</v>
      </c>
      <c r="R44" s="37">
        <v>1867.14</v>
      </c>
      <c r="S44" s="8">
        <v>0</v>
      </c>
      <c r="T44" s="8">
        <f t="shared" si="31"/>
        <v>1867.14</v>
      </c>
      <c r="U44" s="9">
        <v>48594</v>
      </c>
      <c r="V44" s="29">
        <f t="shared" si="12"/>
        <v>48594</v>
      </c>
      <c r="W44" s="8">
        <f t="shared" si="32"/>
        <v>1867.14</v>
      </c>
      <c r="X44" s="8">
        <f t="shared" ref="X44:X89" si="35">ROUND(I44+N44+S44,5)</f>
        <v>0</v>
      </c>
      <c r="Y44" s="8">
        <f t="shared" si="33"/>
        <v>1867.14</v>
      </c>
      <c r="Z44" s="9">
        <f t="shared" si="34"/>
        <v>48594</v>
      </c>
      <c r="AA44" s="10">
        <f>ROUND((Z44-X44),5)</f>
        <v>48594</v>
      </c>
    </row>
    <row r="45" spans="1:28" ht="15" thickBot="1" x14ac:dyDescent="0.35">
      <c r="A45" s="1"/>
      <c r="B45" s="1"/>
      <c r="C45" s="1"/>
      <c r="D45" s="1"/>
      <c r="E45" s="1"/>
      <c r="F45" s="1" t="s">
        <v>44</v>
      </c>
      <c r="G45" s="1"/>
      <c r="H45" s="11">
        <v>0</v>
      </c>
      <c r="I45" s="11">
        <v>0</v>
      </c>
      <c r="J45" s="11"/>
      <c r="K45" s="12"/>
      <c r="L45" s="30">
        <f t="shared" ref="L45:L89" si="36">ROUND((K45-I45),5)</f>
        <v>0</v>
      </c>
      <c r="M45" s="38">
        <v>0</v>
      </c>
      <c r="N45" s="11">
        <v>0</v>
      </c>
      <c r="O45" s="11">
        <f t="shared" si="30"/>
        <v>0</v>
      </c>
      <c r="P45" s="12"/>
      <c r="Q45" s="30">
        <f t="shared" ref="Q45:Q89" si="37">ROUND((P45-N45),5)</f>
        <v>0</v>
      </c>
      <c r="R45" s="38">
        <v>28156.62</v>
      </c>
      <c r="S45" s="11">
        <v>42798.68</v>
      </c>
      <c r="T45" s="11">
        <f t="shared" si="31"/>
        <v>-14642.06</v>
      </c>
      <c r="U45" s="12">
        <v>34129</v>
      </c>
      <c r="V45" s="30">
        <f t="shared" ref="V45" si="38">ROUND((U45-S45),5)</f>
        <v>-8669.68</v>
      </c>
      <c r="W45" s="11">
        <f t="shared" si="32"/>
        <v>28156.62</v>
      </c>
      <c r="X45" s="11">
        <f t="shared" si="35"/>
        <v>42798.68</v>
      </c>
      <c r="Y45" s="11">
        <f t="shared" si="33"/>
        <v>-14642.06</v>
      </c>
      <c r="Z45" s="12">
        <f t="shared" ref="Z45" si="39">ROUND(K45+P45+U45,5)</f>
        <v>34129</v>
      </c>
      <c r="AA45" s="13">
        <f t="shared" ref="AA45" si="40">ROUND((Z45-X45),5)</f>
        <v>-8669.68</v>
      </c>
    </row>
    <row r="46" spans="1:28" x14ac:dyDescent="0.3">
      <c r="A46" s="1"/>
      <c r="B46" s="1"/>
      <c r="C46" s="1"/>
      <c r="D46" s="1"/>
      <c r="E46" s="1" t="s">
        <v>45</v>
      </c>
      <c r="F46" s="1"/>
      <c r="G46" s="1"/>
      <c r="H46" s="8">
        <f>ROUND(SUM(H43:H45),5)</f>
        <v>0</v>
      </c>
      <c r="I46" s="8">
        <f t="shared" ref="I46:J46" si="41">ROUND(SUM(I43:I45),5)</f>
        <v>0</v>
      </c>
      <c r="J46" s="8">
        <f t="shared" si="41"/>
        <v>0</v>
      </c>
      <c r="K46" s="9">
        <f>ROUND(SUM(K43:K45),5)</f>
        <v>0</v>
      </c>
      <c r="L46" s="29">
        <f>ROUND(SUM(L43:L45),5)</f>
        <v>0</v>
      </c>
      <c r="M46" s="37">
        <f>ROUND(SUM(M43:M45),5)</f>
        <v>0</v>
      </c>
      <c r="N46" s="8">
        <f>ROUND(SUM(N43:N45),5)</f>
        <v>0</v>
      </c>
      <c r="O46" s="8">
        <f t="shared" si="30"/>
        <v>0</v>
      </c>
      <c r="P46" s="9">
        <f>ROUND(SUM(P43:P45),5)</f>
        <v>0</v>
      </c>
      <c r="Q46" s="29">
        <f>ROUND(SUM(Q43:Q45),5)</f>
        <v>0</v>
      </c>
      <c r="R46" s="37">
        <f>ROUND(SUM(R43:R45),5)</f>
        <v>30023.759999999998</v>
      </c>
      <c r="S46" s="8">
        <f>ROUND(SUM(S43:S45),5)</f>
        <v>42798.68</v>
      </c>
      <c r="T46" s="8">
        <f t="shared" si="31"/>
        <v>-12774.92</v>
      </c>
      <c r="U46" s="9">
        <f>ROUND(SUM(U43:U45),5)</f>
        <v>82723</v>
      </c>
      <c r="V46" s="29">
        <f>ROUND(SUM(V43:V45),5)</f>
        <v>39924.32</v>
      </c>
      <c r="W46" s="8">
        <f t="shared" si="32"/>
        <v>30023.759999999998</v>
      </c>
      <c r="X46" s="8">
        <f t="shared" si="35"/>
        <v>42798.68</v>
      </c>
      <c r="Y46" s="8">
        <f t="shared" si="33"/>
        <v>-12774.92</v>
      </c>
      <c r="Z46" s="9">
        <f>ROUND(K46+P46+U46,5)</f>
        <v>82723</v>
      </c>
      <c r="AA46" s="10">
        <f>ROUND(SUM(AA43:AA45),5)</f>
        <v>39924.32</v>
      </c>
    </row>
    <row r="47" spans="1:28" x14ac:dyDescent="0.3">
      <c r="A47" s="1"/>
      <c r="B47" s="1"/>
      <c r="C47" s="1"/>
      <c r="D47" s="1"/>
      <c r="E47" s="1" t="s">
        <v>46</v>
      </c>
      <c r="F47" s="1"/>
      <c r="G47" s="1"/>
      <c r="H47" s="8"/>
      <c r="I47" s="8"/>
      <c r="J47" s="8"/>
      <c r="K47" s="9"/>
      <c r="L47" s="29">
        <f t="shared" si="36"/>
        <v>0</v>
      </c>
      <c r="M47" s="37"/>
      <c r="N47" s="8"/>
      <c r="O47" s="8"/>
      <c r="P47" s="9"/>
      <c r="Q47" s="29"/>
      <c r="R47" s="37"/>
      <c r="S47" s="8"/>
      <c r="T47" s="8"/>
      <c r="U47" s="9"/>
      <c r="V47" s="29"/>
      <c r="W47" s="8"/>
      <c r="X47" s="8"/>
      <c r="Y47" s="8"/>
      <c r="Z47" s="9"/>
      <c r="AA47" s="10"/>
    </row>
    <row r="48" spans="1:28" x14ac:dyDescent="0.3">
      <c r="A48" s="1"/>
      <c r="B48" s="1"/>
      <c r="C48" s="1"/>
      <c r="D48" s="1"/>
      <c r="E48" s="1"/>
      <c r="F48" s="1" t="s">
        <v>47</v>
      </c>
      <c r="G48" s="1"/>
      <c r="H48" s="45">
        <v>1582.87</v>
      </c>
      <c r="I48" s="45">
        <v>3120</v>
      </c>
      <c r="J48" s="45">
        <f>ROUND((H48-I48),5)</f>
        <v>-1537.13</v>
      </c>
      <c r="K48" s="47">
        <v>3203</v>
      </c>
      <c r="L48" s="51">
        <f>K48-I48</f>
        <v>83</v>
      </c>
      <c r="M48" s="37">
        <v>0</v>
      </c>
      <c r="N48" s="8">
        <v>0</v>
      </c>
      <c r="O48" s="8">
        <f t="shared" si="30"/>
        <v>0</v>
      </c>
      <c r="P48" s="9">
        <v>0</v>
      </c>
      <c r="Q48" s="29">
        <f t="shared" si="37"/>
        <v>0</v>
      </c>
      <c r="R48" s="37">
        <v>0</v>
      </c>
      <c r="S48" s="8">
        <v>0</v>
      </c>
      <c r="T48" s="8">
        <f t="shared" si="31"/>
        <v>0</v>
      </c>
      <c r="U48" s="9">
        <v>0</v>
      </c>
      <c r="V48" s="29">
        <f t="shared" ref="V48:V54" si="42">ROUND((U48-S48),5)</f>
        <v>0</v>
      </c>
      <c r="W48" s="8">
        <f t="shared" ref="W48:W53" si="43">R48+M48+H48</f>
        <v>1582.87</v>
      </c>
      <c r="X48" s="8">
        <f t="shared" si="35"/>
        <v>3120</v>
      </c>
      <c r="Y48" s="8">
        <f t="shared" si="33"/>
        <v>-1537.13</v>
      </c>
      <c r="Z48" s="9">
        <f t="shared" ref="Z48:Z53" si="44">ROUND(K48+P48+U48,5)</f>
        <v>3203</v>
      </c>
      <c r="AA48" s="10">
        <f t="shared" ref="AA48:AA54" si="45">ROUND((Z48-X48),5)</f>
        <v>83</v>
      </c>
    </row>
    <row r="49" spans="1:27" x14ac:dyDescent="0.3">
      <c r="A49" s="1"/>
      <c r="B49" s="1"/>
      <c r="C49" s="1"/>
      <c r="D49" s="1"/>
      <c r="E49" s="1"/>
      <c r="F49" s="1" t="s">
        <v>48</v>
      </c>
      <c r="G49" s="1"/>
      <c r="H49" s="45">
        <v>10561.6</v>
      </c>
      <c r="I49" s="45">
        <v>15936</v>
      </c>
      <c r="J49" s="45">
        <f>ROUND((H49-I49),5)</f>
        <v>-5374.4</v>
      </c>
      <c r="K49" s="47">
        <v>16339</v>
      </c>
      <c r="L49" s="51">
        <f>K49-I49</f>
        <v>403</v>
      </c>
      <c r="M49" s="37">
        <v>0</v>
      </c>
      <c r="N49" s="8">
        <v>0</v>
      </c>
      <c r="O49" s="8">
        <f t="shared" si="30"/>
        <v>0</v>
      </c>
      <c r="P49" s="9">
        <v>0</v>
      </c>
      <c r="Q49" s="29">
        <f t="shared" si="37"/>
        <v>0</v>
      </c>
      <c r="R49" s="37">
        <v>0</v>
      </c>
      <c r="S49" s="8">
        <v>0</v>
      </c>
      <c r="T49" s="8">
        <f t="shared" si="31"/>
        <v>0</v>
      </c>
      <c r="U49" s="9">
        <v>0</v>
      </c>
      <c r="V49" s="29">
        <f t="shared" si="42"/>
        <v>0</v>
      </c>
      <c r="W49" s="8">
        <f t="shared" si="43"/>
        <v>10561.6</v>
      </c>
      <c r="X49" s="8">
        <f t="shared" si="35"/>
        <v>15936</v>
      </c>
      <c r="Y49" s="8">
        <f t="shared" si="33"/>
        <v>-5374.4</v>
      </c>
      <c r="Z49" s="9">
        <f t="shared" si="44"/>
        <v>16339</v>
      </c>
      <c r="AA49" s="10">
        <f t="shared" si="45"/>
        <v>403</v>
      </c>
    </row>
    <row r="50" spans="1:27" x14ac:dyDescent="0.3">
      <c r="A50" s="1"/>
      <c r="B50" s="1"/>
      <c r="C50" s="1"/>
      <c r="D50" s="1"/>
      <c r="E50" s="1"/>
      <c r="F50" s="1" t="s">
        <v>49</v>
      </c>
      <c r="G50" s="1"/>
      <c r="H50" s="45">
        <v>1748</v>
      </c>
      <c r="I50" s="45">
        <v>3689</v>
      </c>
      <c r="J50" s="45">
        <f>ROUND((H50-I50),5)</f>
        <v>-1941</v>
      </c>
      <c r="K50" s="47">
        <v>2000</v>
      </c>
      <c r="L50" s="51">
        <f>K50-I50</f>
        <v>-1689</v>
      </c>
      <c r="M50" s="37">
        <v>0</v>
      </c>
      <c r="N50" s="8">
        <v>0</v>
      </c>
      <c r="O50" s="8">
        <f t="shared" si="30"/>
        <v>0</v>
      </c>
      <c r="P50" s="9">
        <v>0</v>
      </c>
      <c r="Q50" s="29">
        <f t="shared" si="37"/>
        <v>0</v>
      </c>
      <c r="R50" s="37">
        <v>0</v>
      </c>
      <c r="S50" s="8">
        <v>0</v>
      </c>
      <c r="T50" s="8">
        <f t="shared" si="31"/>
        <v>0</v>
      </c>
      <c r="U50" s="9">
        <v>0</v>
      </c>
      <c r="V50" s="29">
        <f t="shared" si="42"/>
        <v>0</v>
      </c>
      <c r="W50" s="8">
        <f t="shared" si="43"/>
        <v>1748</v>
      </c>
      <c r="X50" s="8">
        <f t="shared" si="35"/>
        <v>3689</v>
      </c>
      <c r="Y50" s="8">
        <f t="shared" si="33"/>
        <v>-1941</v>
      </c>
      <c r="Z50" s="9">
        <f t="shared" si="44"/>
        <v>2000</v>
      </c>
      <c r="AA50" s="10">
        <f t="shared" si="45"/>
        <v>-1689</v>
      </c>
    </row>
    <row r="51" spans="1:27" x14ac:dyDescent="0.3">
      <c r="A51" s="1"/>
      <c r="B51" s="1"/>
      <c r="C51" s="1"/>
      <c r="D51" s="1"/>
      <c r="E51" s="1"/>
      <c r="F51" s="1" t="s">
        <v>50</v>
      </c>
      <c r="G51" s="1"/>
      <c r="H51" s="45">
        <v>6918.36</v>
      </c>
      <c r="I51" s="45">
        <v>8240</v>
      </c>
      <c r="J51" s="45">
        <f>ROUND((H51-I51),5)</f>
        <v>-1321.64</v>
      </c>
      <c r="K51" s="47">
        <v>9824</v>
      </c>
      <c r="L51" s="51">
        <f>K51-I51</f>
        <v>1584</v>
      </c>
      <c r="M51" s="37">
        <v>0</v>
      </c>
      <c r="N51" s="8">
        <v>0</v>
      </c>
      <c r="O51" s="8">
        <f t="shared" si="30"/>
        <v>0</v>
      </c>
      <c r="P51" s="9">
        <v>0</v>
      </c>
      <c r="Q51" s="29">
        <f t="shared" si="37"/>
        <v>0</v>
      </c>
      <c r="R51" s="37">
        <v>0</v>
      </c>
      <c r="S51" s="8">
        <v>0</v>
      </c>
      <c r="T51" s="8">
        <f t="shared" si="31"/>
        <v>0</v>
      </c>
      <c r="U51" s="9">
        <v>0</v>
      </c>
      <c r="V51" s="29">
        <f t="shared" si="42"/>
        <v>0</v>
      </c>
      <c r="W51" s="8">
        <f t="shared" si="43"/>
        <v>6918.36</v>
      </c>
      <c r="X51" s="8">
        <f t="shared" si="35"/>
        <v>8240</v>
      </c>
      <c r="Y51" s="8">
        <f t="shared" si="33"/>
        <v>-1321.64</v>
      </c>
      <c r="Z51" s="9">
        <f t="shared" si="44"/>
        <v>9824</v>
      </c>
      <c r="AA51" s="10">
        <f t="shared" si="45"/>
        <v>1584</v>
      </c>
    </row>
    <row r="52" spans="1:27" x14ac:dyDescent="0.3">
      <c r="A52" s="1"/>
      <c r="B52" s="1"/>
      <c r="C52" s="1"/>
      <c r="D52" s="1"/>
      <c r="E52" s="1"/>
      <c r="F52" s="1" t="s">
        <v>51</v>
      </c>
      <c r="G52" s="1"/>
      <c r="H52" s="45">
        <v>589.49</v>
      </c>
      <c r="I52" s="45">
        <v>0</v>
      </c>
      <c r="J52" s="45">
        <f>ROUND((H52-I52),5)</f>
        <v>589.49</v>
      </c>
      <c r="K52" s="47">
        <v>600</v>
      </c>
      <c r="L52" s="51">
        <f>K52-I52</f>
        <v>600</v>
      </c>
      <c r="M52" s="37">
        <v>0</v>
      </c>
      <c r="N52" s="8">
        <v>0</v>
      </c>
      <c r="O52" s="8">
        <f t="shared" si="30"/>
        <v>0</v>
      </c>
      <c r="P52" s="9">
        <v>0</v>
      </c>
      <c r="Q52" s="29">
        <f t="shared" si="37"/>
        <v>0</v>
      </c>
      <c r="R52" s="37">
        <v>0</v>
      </c>
      <c r="S52" s="8">
        <v>0</v>
      </c>
      <c r="T52" s="8">
        <f t="shared" si="31"/>
        <v>0</v>
      </c>
      <c r="U52" s="9">
        <v>0</v>
      </c>
      <c r="V52" s="29">
        <f t="shared" si="42"/>
        <v>0</v>
      </c>
      <c r="W52" s="8">
        <f t="shared" si="43"/>
        <v>589.49</v>
      </c>
      <c r="X52" s="8">
        <f t="shared" si="35"/>
        <v>0</v>
      </c>
      <c r="Y52" s="8">
        <f t="shared" si="33"/>
        <v>589.49</v>
      </c>
      <c r="Z52" s="9">
        <f t="shared" si="44"/>
        <v>600</v>
      </c>
      <c r="AA52" s="10">
        <f t="shared" si="45"/>
        <v>600</v>
      </c>
    </row>
    <row r="53" spans="1:27" x14ac:dyDescent="0.3">
      <c r="A53" s="1"/>
      <c r="B53" s="1"/>
      <c r="C53" s="1"/>
      <c r="D53" s="1"/>
      <c r="E53" s="1"/>
      <c r="F53" s="1" t="s">
        <v>52</v>
      </c>
      <c r="G53" s="1"/>
      <c r="H53" s="8"/>
      <c r="I53" s="8"/>
      <c r="J53" s="8"/>
      <c r="K53" s="9"/>
      <c r="L53" s="29">
        <f t="shared" si="36"/>
        <v>0</v>
      </c>
      <c r="M53" s="37"/>
      <c r="N53" s="8">
        <v>0</v>
      </c>
      <c r="O53" s="8">
        <f t="shared" si="30"/>
        <v>0</v>
      </c>
      <c r="P53" s="9"/>
      <c r="Q53" s="29">
        <f t="shared" si="37"/>
        <v>0</v>
      </c>
      <c r="R53" s="37">
        <v>0</v>
      </c>
      <c r="S53" s="8">
        <v>0</v>
      </c>
      <c r="T53" s="8">
        <f t="shared" si="31"/>
        <v>0</v>
      </c>
      <c r="U53" s="9">
        <v>0</v>
      </c>
      <c r="V53" s="29">
        <f t="shared" si="42"/>
        <v>0</v>
      </c>
      <c r="W53" s="8">
        <f t="shared" si="43"/>
        <v>0</v>
      </c>
      <c r="X53" s="8">
        <f t="shared" si="35"/>
        <v>0</v>
      </c>
      <c r="Y53" s="8">
        <f t="shared" si="33"/>
        <v>0</v>
      </c>
      <c r="Z53" s="9">
        <f t="shared" si="44"/>
        <v>0</v>
      </c>
      <c r="AA53" s="10">
        <f t="shared" si="45"/>
        <v>0</v>
      </c>
    </row>
    <row r="54" spans="1:27" x14ac:dyDescent="0.3">
      <c r="A54" s="1"/>
      <c r="B54" s="1"/>
      <c r="C54" s="1"/>
      <c r="D54" s="1"/>
      <c r="E54" s="1"/>
      <c r="F54" s="1" t="s">
        <v>53</v>
      </c>
      <c r="G54" s="1"/>
      <c r="H54" s="8">
        <v>6363.36</v>
      </c>
      <c r="I54" s="8">
        <v>9300</v>
      </c>
      <c r="J54" s="8">
        <f>ROUND((H54-I54),5)</f>
        <v>-2936.64</v>
      </c>
      <c r="K54" s="9">
        <v>13950</v>
      </c>
      <c r="L54" s="10">
        <f t="shared" si="36"/>
        <v>4650</v>
      </c>
      <c r="M54" s="8">
        <v>0</v>
      </c>
      <c r="N54" s="8">
        <v>0</v>
      </c>
      <c r="O54" s="8">
        <f t="shared" si="30"/>
        <v>0</v>
      </c>
      <c r="P54" s="9">
        <v>0</v>
      </c>
      <c r="Q54" s="10">
        <f t="shared" si="37"/>
        <v>0</v>
      </c>
      <c r="R54" s="8">
        <v>0</v>
      </c>
      <c r="S54" s="8">
        <v>0</v>
      </c>
      <c r="T54" s="8">
        <f t="shared" si="31"/>
        <v>0</v>
      </c>
      <c r="U54" s="9">
        <v>0</v>
      </c>
      <c r="V54" s="10">
        <f t="shared" si="42"/>
        <v>0</v>
      </c>
      <c r="W54" s="8">
        <f>R54+M54+H54</f>
        <v>6363.36</v>
      </c>
      <c r="X54" s="8">
        <f t="shared" si="35"/>
        <v>9300</v>
      </c>
      <c r="Y54" s="8">
        <f t="shared" si="33"/>
        <v>-2936.64</v>
      </c>
      <c r="Z54" s="9">
        <f t="shared" ref="Z54:Z82" si="46">ROUND(K54+P54+U54,5)</f>
        <v>13950</v>
      </c>
      <c r="AA54" s="10">
        <f t="shared" si="45"/>
        <v>4650</v>
      </c>
    </row>
    <row r="55" spans="1:27" x14ac:dyDescent="0.3">
      <c r="A55" s="1"/>
      <c r="B55" s="1"/>
      <c r="C55" s="1"/>
      <c r="D55" s="1"/>
      <c r="E55" s="1"/>
      <c r="F55" s="1" t="s">
        <v>54</v>
      </c>
      <c r="G55" s="1"/>
      <c r="H55" s="8">
        <v>1957.26</v>
      </c>
      <c r="I55" s="8">
        <v>2000</v>
      </c>
      <c r="J55" s="8">
        <f>ROUND((H55-I55),5)</f>
        <v>-42.74</v>
      </c>
      <c r="K55" s="9">
        <v>2000</v>
      </c>
      <c r="L55" s="29">
        <f t="shared" si="36"/>
        <v>0</v>
      </c>
      <c r="M55" s="37">
        <v>0</v>
      </c>
      <c r="N55" s="8">
        <v>0</v>
      </c>
      <c r="O55" s="8">
        <f t="shared" si="30"/>
        <v>0</v>
      </c>
      <c r="P55" s="9">
        <v>0</v>
      </c>
      <c r="Q55" s="29">
        <f t="shared" si="37"/>
        <v>0</v>
      </c>
      <c r="R55" s="37">
        <v>0</v>
      </c>
      <c r="S55" s="8">
        <v>0</v>
      </c>
      <c r="T55" s="8">
        <f t="shared" si="31"/>
        <v>0</v>
      </c>
      <c r="U55" s="9">
        <v>0</v>
      </c>
      <c r="V55" s="29">
        <f t="shared" ref="V55:V62" si="47">ROUND((U55-S55),5)</f>
        <v>0</v>
      </c>
      <c r="W55" s="8">
        <f>R55+M55+H55</f>
        <v>1957.26</v>
      </c>
      <c r="X55" s="8">
        <f t="shared" si="35"/>
        <v>2000</v>
      </c>
      <c r="Y55" s="8">
        <f t="shared" si="33"/>
        <v>-42.74</v>
      </c>
      <c r="Z55" s="9">
        <f t="shared" si="46"/>
        <v>2000</v>
      </c>
      <c r="AA55" s="10">
        <f t="shared" ref="AA55:AA62" si="48">ROUND((Z55-X55),5)</f>
        <v>0</v>
      </c>
    </row>
    <row r="56" spans="1:27" x14ac:dyDescent="0.3">
      <c r="A56" s="1"/>
      <c r="B56" s="1"/>
      <c r="C56" s="1"/>
      <c r="D56" s="1"/>
      <c r="E56" s="1"/>
      <c r="F56" s="1" t="s">
        <v>55</v>
      </c>
      <c r="G56" s="1"/>
      <c r="H56" s="8">
        <v>699.92</v>
      </c>
      <c r="I56" s="8">
        <v>2265</v>
      </c>
      <c r="J56" s="8">
        <f>ROUND((H56-I56),5)</f>
        <v>-1565.08</v>
      </c>
      <c r="K56" s="9">
        <v>1015</v>
      </c>
      <c r="L56" s="29">
        <f t="shared" si="36"/>
        <v>-1250</v>
      </c>
      <c r="M56" s="37">
        <v>0</v>
      </c>
      <c r="N56" s="8">
        <v>0</v>
      </c>
      <c r="O56" s="8">
        <f t="shared" si="30"/>
        <v>0</v>
      </c>
      <c r="P56" s="9">
        <v>0</v>
      </c>
      <c r="Q56" s="29">
        <f t="shared" si="37"/>
        <v>0</v>
      </c>
      <c r="R56" s="37">
        <v>0</v>
      </c>
      <c r="S56" s="8">
        <v>0</v>
      </c>
      <c r="T56" s="8">
        <f t="shared" si="31"/>
        <v>0</v>
      </c>
      <c r="U56" s="9">
        <v>0</v>
      </c>
      <c r="V56" s="29">
        <f t="shared" si="47"/>
        <v>0</v>
      </c>
      <c r="W56" s="8">
        <f t="shared" ref="W56:W61" si="49">R56+M56+H56</f>
        <v>699.92</v>
      </c>
      <c r="X56" s="8">
        <f t="shared" si="35"/>
        <v>2265</v>
      </c>
      <c r="Y56" s="8">
        <f t="shared" si="33"/>
        <v>-1565.08</v>
      </c>
      <c r="Z56" s="9">
        <f t="shared" si="46"/>
        <v>1015</v>
      </c>
      <c r="AA56" s="10">
        <f t="shared" si="48"/>
        <v>-1250</v>
      </c>
    </row>
    <row r="57" spans="1:27" x14ac:dyDescent="0.3">
      <c r="A57" s="1"/>
      <c r="B57" s="1"/>
      <c r="C57" s="1"/>
      <c r="D57" s="1"/>
      <c r="E57" s="1"/>
      <c r="F57" s="1" t="s">
        <v>56</v>
      </c>
      <c r="G57" s="1"/>
      <c r="H57" s="8"/>
      <c r="I57" s="8"/>
      <c r="J57" s="8"/>
      <c r="K57" s="9"/>
      <c r="L57" s="29">
        <f t="shared" si="36"/>
        <v>0</v>
      </c>
      <c r="M57" s="37"/>
      <c r="N57" s="8"/>
      <c r="O57" s="8"/>
      <c r="P57" s="9"/>
      <c r="Q57" s="29"/>
      <c r="R57" s="37"/>
      <c r="S57" s="8">
        <v>0</v>
      </c>
      <c r="T57" s="8"/>
      <c r="U57" s="9">
        <v>0</v>
      </c>
      <c r="V57" s="29">
        <f t="shared" si="47"/>
        <v>0</v>
      </c>
      <c r="W57" s="8"/>
      <c r="X57" s="8"/>
      <c r="Y57" s="8"/>
      <c r="Z57" s="9"/>
      <c r="AA57" s="10"/>
    </row>
    <row r="58" spans="1:27" x14ac:dyDescent="0.3">
      <c r="A58" s="1"/>
      <c r="B58" s="1"/>
      <c r="C58" s="1"/>
      <c r="D58" s="1"/>
      <c r="E58" s="1"/>
      <c r="F58" s="1"/>
      <c r="G58" s="1" t="s">
        <v>57</v>
      </c>
      <c r="H58" s="8">
        <v>175</v>
      </c>
      <c r="I58" s="8">
        <v>360</v>
      </c>
      <c r="J58" s="8">
        <f t="shared" ref="J58:J63" si="50">ROUND((H58-I58),5)</f>
        <v>-185</v>
      </c>
      <c r="K58" s="9">
        <v>300</v>
      </c>
      <c r="L58" s="29">
        <f t="shared" si="36"/>
        <v>-60</v>
      </c>
      <c r="M58" s="37">
        <v>0</v>
      </c>
      <c r="N58" s="8">
        <v>0</v>
      </c>
      <c r="O58" s="8">
        <f t="shared" si="30"/>
        <v>0</v>
      </c>
      <c r="P58" s="9">
        <v>0</v>
      </c>
      <c r="Q58" s="29">
        <f t="shared" si="37"/>
        <v>0</v>
      </c>
      <c r="R58" s="37">
        <v>0</v>
      </c>
      <c r="S58" s="8">
        <v>0</v>
      </c>
      <c r="T58" s="8">
        <f t="shared" si="31"/>
        <v>0</v>
      </c>
      <c r="U58" s="9">
        <v>0</v>
      </c>
      <c r="V58" s="29">
        <f t="shared" si="47"/>
        <v>0</v>
      </c>
      <c r="W58" s="8">
        <f t="shared" si="49"/>
        <v>175</v>
      </c>
      <c r="X58" s="8">
        <f t="shared" si="35"/>
        <v>360</v>
      </c>
      <c r="Y58" s="8">
        <f t="shared" si="33"/>
        <v>-185</v>
      </c>
      <c r="Z58" s="9">
        <f t="shared" si="46"/>
        <v>300</v>
      </c>
      <c r="AA58" s="10">
        <f t="shared" si="48"/>
        <v>-60</v>
      </c>
    </row>
    <row r="59" spans="1:27" x14ac:dyDescent="0.3">
      <c r="A59" s="1"/>
      <c r="B59" s="1"/>
      <c r="C59" s="1"/>
      <c r="D59" s="1"/>
      <c r="E59" s="1"/>
      <c r="F59" s="1"/>
      <c r="G59" s="1" t="s">
        <v>58</v>
      </c>
      <c r="H59" s="8">
        <v>52000</v>
      </c>
      <c r="I59" s="8">
        <v>79300</v>
      </c>
      <c r="J59" s="8">
        <f t="shared" si="50"/>
        <v>-27300</v>
      </c>
      <c r="K59" s="9">
        <v>79920</v>
      </c>
      <c r="L59" s="29">
        <f t="shared" si="36"/>
        <v>620</v>
      </c>
      <c r="M59" s="37">
        <v>0</v>
      </c>
      <c r="N59" s="8">
        <v>0</v>
      </c>
      <c r="O59" s="8">
        <f t="shared" si="30"/>
        <v>0</v>
      </c>
      <c r="P59" s="9">
        <v>0</v>
      </c>
      <c r="Q59" s="29">
        <f t="shared" si="37"/>
        <v>0</v>
      </c>
      <c r="R59" s="37">
        <v>0</v>
      </c>
      <c r="S59" s="8">
        <v>0</v>
      </c>
      <c r="T59" s="8">
        <f t="shared" si="31"/>
        <v>0</v>
      </c>
      <c r="U59" s="9">
        <v>0</v>
      </c>
      <c r="V59" s="29">
        <f t="shared" si="47"/>
        <v>0</v>
      </c>
      <c r="W59" s="8">
        <f t="shared" si="49"/>
        <v>52000</v>
      </c>
      <c r="X59" s="8">
        <f t="shared" si="35"/>
        <v>79300</v>
      </c>
      <c r="Y59" s="8">
        <f t="shared" si="33"/>
        <v>-27300</v>
      </c>
      <c r="Z59" s="9">
        <f t="shared" si="46"/>
        <v>79920</v>
      </c>
      <c r="AA59" s="10">
        <f t="shared" si="48"/>
        <v>620</v>
      </c>
    </row>
    <row r="60" spans="1:27" x14ac:dyDescent="0.3">
      <c r="A60" s="1"/>
      <c r="B60" s="1"/>
      <c r="C60" s="1"/>
      <c r="D60" s="1"/>
      <c r="E60" s="1"/>
      <c r="F60" s="1"/>
      <c r="G60" s="1" t="s">
        <v>59</v>
      </c>
      <c r="H60" s="8"/>
      <c r="I60" s="8">
        <v>500</v>
      </c>
      <c r="J60" s="8">
        <f t="shared" si="50"/>
        <v>-500</v>
      </c>
      <c r="K60" s="9">
        <v>500</v>
      </c>
      <c r="L60" s="29">
        <f t="shared" si="36"/>
        <v>0</v>
      </c>
      <c r="M60" s="37">
        <v>0</v>
      </c>
      <c r="N60" s="8">
        <v>0</v>
      </c>
      <c r="O60" s="8">
        <f t="shared" si="30"/>
        <v>0</v>
      </c>
      <c r="P60" s="9">
        <v>0</v>
      </c>
      <c r="Q60" s="29">
        <f t="shared" si="37"/>
        <v>0</v>
      </c>
      <c r="R60" s="37">
        <v>0</v>
      </c>
      <c r="S60" s="8">
        <v>0</v>
      </c>
      <c r="T60" s="8">
        <f t="shared" si="31"/>
        <v>0</v>
      </c>
      <c r="U60" s="9">
        <v>0</v>
      </c>
      <c r="V60" s="29">
        <f t="shared" si="47"/>
        <v>0</v>
      </c>
      <c r="W60" s="8">
        <f t="shared" si="49"/>
        <v>0</v>
      </c>
      <c r="X60" s="8">
        <f t="shared" si="35"/>
        <v>500</v>
      </c>
      <c r="Y60" s="8">
        <f t="shared" si="33"/>
        <v>-500</v>
      </c>
      <c r="Z60" s="9">
        <f t="shared" si="46"/>
        <v>500</v>
      </c>
      <c r="AA60" s="10">
        <f t="shared" si="48"/>
        <v>0</v>
      </c>
    </row>
    <row r="61" spans="1:27" x14ac:dyDescent="0.3">
      <c r="A61" s="1"/>
      <c r="B61" s="1"/>
      <c r="C61" s="1"/>
      <c r="D61" s="1"/>
      <c r="E61" s="1"/>
      <c r="F61" s="1"/>
      <c r="G61" s="1" t="s">
        <v>60</v>
      </c>
      <c r="H61" s="8">
        <v>5608.5</v>
      </c>
      <c r="I61" s="8">
        <v>19920</v>
      </c>
      <c r="J61" s="8">
        <f t="shared" si="50"/>
        <v>-14311.5</v>
      </c>
      <c r="K61" s="9">
        <v>19920</v>
      </c>
      <c r="L61" s="29">
        <f t="shared" si="36"/>
        <v>0</v>
      </c>
      <c r="M61" s="37">
        <v>0</v>
      </c>
      <c r="N61" s="8">
        <v>0</v>
      </c>
      <c r="O61" s="8">
        <f t="shared" si="30"/>
        <v>0</v>
      </c>
      <c r="P61" s="9">
        <v>0</v>
      </c>
      <c r="Q61" s="29">
        <f t="shared" si="37"/>
        <v>0</v>
      </c>
      <c r="R61" s="37">
        <v>0</v>
      </c>
      <c r="S61" s="8">
        <v>0</v>
      </c>
      <c r="T61" s="8">
        <f t="shared" si="31"/>
        <v>0</v>
      </c>
      <c r="U61" s="9">
        <v>0</v>
      </c>
      <c r="V61" s="29">
        <f t="shared" si="47"/>
        <v>0</v>
      </c>
      <c r="W61" s="8">
        <f t="shared" si="49"/>
        <v>5608.5</v>
      </c>
      <c r="X61" s="8">
        <f t="shared" si="35"/>
        <v>19920</v>
      </c>
      <c r="Y61" s="8">
        <f t="shared" si="33"/>
        <v>-14311.5</v>
      </c>
      <c r="Z61" s="9">
        <f t="shared" si="46"/>
        <v>19920</v>
      </c>
      <c r="AA61" s="10">
        <f t="shared" si="48"/>
        <v>0</v>
      </c>
    </row>
    <row r="62" spans="1:27" ht="15" thickBot="1" x14ac:dyDescent="0.35">
      <c r="A62" s="1"/>
      <c r="B62" s="1"/>
      <c r="C62" s="1"/>
      <c r="D62" s="1"/>
      <c r="E62" s="1"/>
      <c r="F62" s="1"/>
      <c r="G62" s="1" t="s">
        <v>61</v>
      </c>
      <c r="H62" s="11">
        <v>680</v>
      </c>
      <c r="I62" s="11">
        <v>1020</v>
      </c>
      <c r="J62" s="11">
        <f t="shared" si="50"/>
        <v>-340</v>
      </c>
      <c r="K62" s="12">
        <v>1020</v>
      </c>
      <c r="L62" s="30">
        <f t="shared" si="36"/>
        <v>0</v>
      </c>
      <c r="M62" s="38">
        <v>0</v>
      </c>
      <c r="N62" s="11">
        <v>0</v>
      </c>
      <c r="O62" s="11">
        <f t="shared" si="30"/>
        <v>0</v>
      </c>
      <c r="P62" s="12">
        <v>0</v>
      </c>
      <c r="Q62" s="30">
        <f t="shared" si="37"/>
        <v>0</v>
      </c>
      <c r="R62" s="38">
        <v>0</v>
      </c>
      <c r="S62" s="11">
        <v>0</v>
      </c>
      <c r="T62" s="11">
        <f t="shared" si="31"/>
        <v>0</v>
      </c>
      <c r="U62" s="12">
        <v>0</v>
      </c>
      <c r="V62" s="30">
        <f t="shared" si="47"/>
        <v>0</v>
      </c>
      <c r="W62" s="11">
        <f>R62+M62+H62</f>
        <v>680</v>
      </c>
      <c r="X62" s="11">
        <f t="shared" si="35"/>
        <v>1020</v>
      </c>
      <c r="Y62" s="11">
        <f t="shared" si="33"/>
        <v>-340</v>
      </c>
      <c r="Z62" s="12">
        <f t="shared" si="46"/>
        <v>1020</v>
      </c>
      <c r="AA62" s="13">
        <f t="shared" si="48"/>
        <v>0</v>
      </c>
    </row>
    <row r="63" spans="1:27" x14ac:dyDescent="0.3">
      <c r="A63" s="1"/>
      <c r="B63" s="1"/>
      <c r="C63" s="1"/>
      <c r="D63" s="1"/>
      <c r="E63" s="1"/>
      <c r="F63" s="1" t="s">
        <v>62</v>
      </c>
      <c r="G63" s="1"/>
      <c r="H63" s="8">
        <f>ROUND(SUM(H57:H62),5)</f>
        <v>58463.5</v>
      </c>
      <c r="I63" s="8">
        <f>ROUND(SUM(I57:I62),5)</f>
        <v>101100</v>
      </c>
      <c r="J63" s="8">
        <f t="shared" si="50"/>
        <v>-42636.5</v>
      </c>
      <c r="K63" s="9">
        <f>ROUND(SUM(K57:K62),5)</f>
        <v>101660</v>
      </c>
      <c r="L63" s="29">
        <f>ROUND(SUM(L57:L62),5)</f>
        <v>560</v>
      </c>
      <c r="M63" s="37">
        <f>ROUND(SUM(M57:M62),5)</f>
        <v>0</v>
      </c>
      <c r="N63" s="8">
        <f>ROUND(SUM(N57:N62),5)</f>
        <v>0</v>
      </c>
      <c r="O63" s="8">
        <f t="shared" si="30"/>
        <v>0</v>
      </c>
      <c r="P63" s="9">
        <f>ROUND(SUM(P57:P62),5)</f>
        <v>0</v>
      </c>
      <c r="Q63" s="29">
        <f>ROUND(SUM(Q57:Q62),5)</f>
        <v>0</v>
      </c>
      <c r="R63" s="37">
        <f>ROUND(SUM(R57:R62),5)</f>
        <v>0</v>
      </c>
      <c r="S63" s="8">
        <v>0</v>
      </c>
      <c r="T63" s="8">
        <f t="shared" si="31"/>
        <v>0</v>
      </c>
      <c r="U63" s="9"/>
      <c r="V63" s="29">
        <f>ROUND(SUM(V57:V62),5)</f>
        <v>0</v>
      </c>
      <c r="W63" s="8">
        <f>ROUND(SUM(W58:W62),5)</f>
        <v>58463.5</v>
      </c>
      <c r="X63" s="8">
        <f t="shared" si="35"/>
        <v>101100</v>
      </c>
      <c r="Y63" s="8">
        <f t="shared" si="33"/>
        <v>-42636.5</v>
      </c>
      <c r="Z63" s="9">
        <f>ROUND(K63+P63+U63,5)</f>
        <v>101660</v>
      </c>
      <c r="AA63" s="10">
        <f>ROUND(SUM(AA57:AA62),5)</f>
        <v>560</v>
      </c>
    </row>
    <row r="64" spans="1:27" x14ac:dyDescent="0.3">
      <c r="A64" s="1"/>
      <c r="B64" s="1"/>
      <c r="C64" s="1"/>
      <c r="D64" s="1"/>
      <c r="E64" s="1"/>
      <c r="F64" s="1" t="s">
        <v>63</v>
      </c>
      <c r="G64" s="1"/>
      <c r="H64" s="8">
        <v>0</v>
      </c>
      <c r="I64" s="8">
        <v>0</v>
      </c>
      <c r="J64" s="8">
        <f>ROUND((H67-I64),5)</f>
        <v>0</v>
      </c>
      <c r="K64" s="9">
        <v>0</v>
      </c>
      <c r="L64" s="29">
        <f t="shared" si="36"/>
        <v>0</v>
      </c>
      <c r="M64" s="37">
        <v>0</v>
      </c>
      <c r="N64" s="8">
        <v>275</v>
      </c>
      <c r="O64" s="8">
        <f t="shared" si="30"/>
        <v>-275</v>
      </c>
      <c r="P64" s="9">
        <v>275</v>
      </c>
      <c r="Q64" s="29">
        <f t="shared" si="37"/>
        <v>0</v>
      </c>
      <c r="R64" s="37">
        <v>0</v>
      </c>
      <c r="S64" s="8">
        <v>0</v>
      </c>
      <c r="T64" s="8">
        <f t="shared" si="31"/>
        <v>0</v>
      </c>
      <c r="U64" s="9">
        <v>0</v>
      </c>
      <c r="V64" s="29">
        <f t="shared" ref="V64:V71" si="51">ROUND((U64-S64),5)</f>
        <v>0</v>
      </c>
      <c r="W64" s="8">
        <f>R64+M64+H64</f>
        <v>0</v>
      </c>
      <c r="X64" s="8">
        <f t="shared" si="35"/>
        <v>275</v>
      </c>
      <c r="Y64" s="8">
        <f t="shared" si="33"/>
        <v>-275</v>
      </c>
      <c r="Z64" s="9">
        <f t="shared" si="46"/>
        <v>275</v>
      </c>
      <c r="AA64" s="10">
        <f t="shared" ref="AA64:AA71" si="52">ROUND((Z64-X64),5)</f>
        <v>0</v>
      </c>
    </row>
    <row r="65" spans="1:27" x14ac:dyDescent="0.3">
      <c r="A65" s="1"/>
      <c r="B65" s="1"/>
      <c r="C65" s="1"/>
      <c r="D65" s="1"/>
      <c r="E65" s="1"/>
      <c r="F65" s="1" t="s">
        <v>64</v>
      </c>
      <c r="G65" s="1"/>
      <c r="H65" s="8">
        <v>4798.6499999999996</v>
      </c>
      <c r="I65" s="8">
        <v>8700</v>
      </c>
      <c r="J65" s="8">
        <f>ROUND((H65-I65),5)</f>
        <v>-3901.35</v>
      </c>
      <c r="K65" s="9">
        <v>7808</v>
      </c>
      <c r="L65" s="29">
        <f t="shared" si="36"/>
        <v>-892</v>
      </c>
      <c r="M65" s="37">
        <v>0</v>
      </c>
      <c r="N65" s="8">
        <v>100</v>
      </c>
      <c r="O65" s="8">
        <f t="shared" si="30"/>
        <v>-100</v>
      </c>
      <c r="P65" s="9">
        <v>100</v>
      </c>
      <c r="Q65" s="29">
        <f t="shared" si="37"/>
        <v>0</v>
      </c>
      <c r="R65" s="37">
        <v>0</v>
      </c>
      <c r="S65" s="8">
        <v>0</v>
      </c>
      <c r="T65" s="8">
        <f t="shared" si="31"/>
        <v>0</v>
      </c>
      <c r="U65" s="9">
        <v>0</v>
      </c>
      <c r="V65" s="29">
        <f t="shared" si="51"/>
        <v>0</v>
      </c>
      <c r="W65" s="8">
        <f t="shared" ref="W65:W71" si="53">R65+M65+H65</f>
        <v>4798.6499999999996</v>
      </c>
      <c r="X65" s="8">
        <f t="shared" si="35"/>
        <v>8800</v>
      </c>
      <c r="Y65" s="8">
        <f t="shared" si="33"/>
        <v>-4001.35</v>
      </c>
      <c r="Z65" s="9">
        <f t="shared" si="46"/>
        <v>7908</v>
      </c>
      <c r="AA65" s="10">
        <f t="shared" si="52"/>
        <v>-892</v>
      </c>
    </row>
    <row r="66" spans="1:27" x14ac:dyDescent="0.3">
      <c r="A66" s="1"/>
      <c r="B66" s="1"/>
      <c r="C66" s="1"/>
      <c r="D66" s="1"/>
      <c r="E66" s="1"/>
      <c r="F66" s="1" t="s">
        <v>65</v>
      </c>
      <c r="G66" s="1"/>
      <c r="H66" s="8">
        <v>28483.52</v>
      </c>
      <c r="I66" s="8">
        <v>44630</v>
      </c>
      <c r="J66" s="8">
        <f>ROUND((H66-I66),5)</f>
        <v>-16146.48</v>
      </c>
      <c r="K66" s="9">
        <v>46811</v>
      </c>
      <c r="L66" s="29">
        <f t="shared" si="36"/>
        <v>2181</v>
      </c>
      <c r="M66" s="37">
        <v>0</v>
      </c>
      <c r="N66" s="8">
        <v>0</v>
      </c>
      <c r="O66" s="8">
        <f t="shared" si="30"/>
        <v>0</v>
      </c>
      <c r="P66" s="9"/>
      <c r="Q66" s="29">
        <f t="shared" si="37"/>
        <v>0</v>
      </c>
      <c r="R66" s="37">
        <v>0</v>
      </c>
      <c r="S66" s="8">
        <v>0</v>
      </c>
      <c r="T66" s="8">
        <f t="shared" si="31"/>
        <v>0</v>
      </c>
      <c r="U66" s="9">
        <v>0</v>
      </c>
      <c r="V66" s="29">
        <f t="shared" si="51"/>
        <v>0</v>
      </c>
      <c r="W66" s="8">
        <f t="shared" si="53"/>
        <v>28483.52</v>
      </c>
      <c r="X66" s="8">
        <f t="shared" si="35"/>
        <v>44630</v>
      </c>
      <c r="Y66" s="8">
        <f t="shared" si="33"/>
        <v>-16146.48</v>
      </c>
      <c r="Z66" s="9">
        <f t="shared" si="46"/>
        <v>46811</v>
      </c>
      <c r="AA66" s="10">
        <f t="shared" si="52"/>
        <v>2181</v>
      </c>
    </row>
    <row r="67" spans="1:27" x14ac:dyDescent="0.3">
      <c r="A67" s="1"/>
      <c r="B67" s="1"/>
      <c r="C67" s="1"/>
      <c r="D67" s="1"/>
      <c r="E67" s="1"/>
      <c r="F67" s="1" t="s">
        <v>66</v>
      </c>
      <c r="G67" s="1"/>
      <c r="H67" s="8"/>
      <c r="I67" s="8"/>
      <c r="J67" s="8"/>
      <c r="K67" s="9"/>
      <c r="L67" s="29">
        <f t="shared" si="36"/>
        <v>0</v>
      </c>
      <c r="M67" s="37"/>
      <c r="N67" s="8"/>
      <c r="O67" s="8"/>
      <c r="P67" s="9"/>
      <c r="Q67" s="29"/>
      <c r="R67" s="37"/>
      <c r="S67" s="8">
        <v>0</v>
      </c>
      <c r="T67" s="8"/>
      <c r="U67" s="9">
        <v>0</v>
      </c>
      <c r="V67" s="29">
        <f t="shared" si="51"/>
        <v>0</v>
      </c>
      <c r="W67" s="8"/>
      <c r="X67" s="8"/>
      <c r="Y67" s="8"/>
      <c r="Z67" s="9"/>
      <c r="AA67" s="10"/>
    </row>
    <row r="68" spans="1:27" x14ac:dyDescent="0.3">
      <c r="A68" s="1"/>
      <c r="B68" s="1"/>
      <c r="C68" s="1"/>
      <c r="D68" s="1"/>
      <c r="E68" s="1"/>
      <c r="F68" s="1"/>
      <c r="G68" s="1" t="s">
        <v>67</v>
      </c>
      <c r="H68" s="8">
        <v>1015.1</v>
      </c>
      <c r="I68" s="8">
        <v>1440</v>
      </c>
      <c r="J68" s="8">
        <f>ROUND((H68-I68),5)</f>
        <v>-424.9</v>
      </c>
      <c r="K68" s="9">
        <v>1540</v>
      </c>
      <c r="L68" s="29">
        <f t="shared" si="36"/>
        <v>100</v>
      </c>
      <c r="M68" s="37">
        <v>0</v>
      </c>
      <c r="N68" s="8">
        <v>0</v>
      </c>
      <c r="O68" s="8">
        <f t="shared" si="30"/>
        <v>0</v>
      </c>
      <c r="P68" s="9">
        <v>0</v>
      </c>
      <c r="Q68" s="29">
        <f t="shared" si="37"/>
        <v>0</v>
      </c>
      <c r="R68" s="37">
        <v>0</v>
      </c>
      <c r="S68" s="8">
        <v>0</v>
      </c>
      <c r="T68" s="8">
        <f t="shared" si="31"/>
        <v>0</v>
      </c>
      <c r="U68" s="9">
        <v>0</v>
      </c>
      <c r="V68" s="29">
        <f t="shared" si="51"/>
        <v>0</v>
      </c>
      <c r="W68" s="8">
        <f t="shared" si="53"/>
        <v>1015.1</v>
      </c>
      <c r="X68" s="8">
        <f t="shared" si="35"/>
        <v>1440</v>
      </c>
      <c r="Y68" s="8">
        <f t="shared" si="33"/>
        <v>-424.9</v>
      </c>
      <c r="Z68" s="9">
        <f t="shared" si="46"/>
        <v>1540</v>
      </c>
      <c r="AA68" s="10">
        <f t="shared" si="52"/>
        <v>100</v>
      </c>
    </row>
    <row r="69" spans="1:27" x14ac:dyDescent="0.3">
      <c r="A69" s="1"/>
      <c r="B69" s="1"/>
      <c r="C69" s="1"/>
      <c r="D69" s="1"/>
      <c r="E69" s="1"/>
      <c r="F69" s="1"/>
      <c r="G69" s="1" t="s">
        <v>68</v>
      </c>
      <c r="H69" s="8">
        <v>19460.62</v>
      </c>
      <c r="I69" s="8">
        <v>27710</v>
      </c>
      <c r="J69" s="8">
        <f>ROUND((H69-I69),5)</f>
        <v>-8249.3799999999992</v>
      </c>
      <c r="K69" s="9">
        <v>28818.41</v>
      </c>
      <c r="L69" s="29">
        <f t="shared" si="36"/>
        <v>1108.4100000000001</v>
      </c>
      <c r="M69" s="37">
        <v>0</v>
      </c>
      <c r="N69" s="8">
        <v>0</v>
      </c>
      <c r="O69" s="8">
        <f t="shared" si="30"/>
        <v>0</v>
      </c>
      <c r="P69" s="9">
        <v>0</v>
      </c>
      <c r="Q69" s="29">
        <f t="shared" si="37"/>
        <v>0</v>
      </c>
      <c r="R69" s="37">
        <v>0</v>
      </c>
      <c r="S69" s="8">
        <v>0</v>
      </c>
      <c r="T69" s="8">
        <f t="shared" si="31"/>
        <v>0</v>
      </c>
      <c r="U69" s="9">
        <v>0</v>
      </c>
      <c r="V69" s="29">
        <f t="shared" si="51"/>
        <v>0</v>
      </c>
      <c r="W69" s="8">
        <f t="shared" si="53"/>
        <v>19460.62</v>
      </c>
      <c r="X69" s="8">
        <f t="shared" si="35"/>
        <v>27710</v>
      </c>
      <c r="Y69" s="8">
        <f t="shared" si="33"/>
        <v>-8249.3799999999992</v>
      </c>
      <c r="Z69" s="9">
        <f t="shared" si="46"/>
        <v>28818.41</v>
      </c>
      <c r="AA69" s="10">
        <f t="shared" si="52"/>
        <v>1108.4100000000001</v>
      </c>
    </row>
    <row r="70" spans="1:27" x14ac:dyDescent="0.3">
      <c r="A70" s="1"/>
      <c r="B70" s="1"/>
      <c r="C70" s="1"/>
      <c r="D70" s="1"/>
      <c r="E70" s="1"/>
      <c r="F70" s="1"/>
      <c r="G70" s="1" t="s">
        <v>69</v>
      </c>
      <c r="H70" s="8">
        <v>234978.05</v>
      </c>
      <c r="I70" s="8">
        <v>355000</v>
      </c>
      <c r="J70" s="8">
        <f>ROUND((H70-I70),5)</f>
        <v>-120021.95</v>
      </c>
      <c r="K70" s="9">
        <v>355000</v>
      </c>
      <c r="L70" s="29">
        <f t="shared" si="36"/>
        <v>0</v>
      </c>
      <c r="M70" s="37">
        <v>0</v>
      </c>
      <c r="N70" s="8">
        <v>0</v>
      </c>
      <c r="O70" s="8">
        <f t="shared" si="30"/>
        <v>0</v>
      </c>
      <c r="P70" s="9">
        <v>0</v>
      </c>
      <c r="Q70" s="29">
        <f t="shared" si="37"/>
        <v>0</v>
      </c>
      <c r="R70" s="37">
        <v>0</v>
      </c>
      <c r="S70" s="8">
        <v>0</v>
      </c>
      <c r="T70" s="8">
        <f t="shared" si="31"/>
        <v>0</v>
      </c>
      <c r="U70" s="9">
        <v>0</v>
      </c>
      <c r="V70" s="29">
        <f t="shared" si="51"/>
        <v>0</v>
      </c>
      <c r="W70" s="8">
        <f t="shared" si="53"/>
        <v>234978.05</v>
      </c>
      <c r="X70" s="8">
        <f t="shared" si="35"/>
        <v>355000</v>
      </c>
      <c r="Y70" s="8">
        <f t="shared" si="33"/>
        <v>-120021.95</v>
      </c>
      <c r="Z70" s="9">
        <f t="shared" si="46"/>
        <v>355000</v>
      </c>
      <c r="AA70" s="10">
        <f t="shared" si="52"/>
        <v>0</v>
      </c>
    </row>
    <row r="71" spans="1:27" ht="15" thickBot="1" x14ac:dyDescent="0.35">
      <c r="A71" s="1"/>
      <c r="B71" s="1"/>
      <c r="C71" s="1"/>
      <c r="D71" s="1"/>
      <c r="E71" s="1"/>
      <c r="F71" s="1"/>
      <c r="G71" s="1" t="s">
        <v>70</v>
      </c>
      <c r="H71" s="11"/>
      <c r="I71" s="11"/>
      <c r="J71" s="11"/>
      <c r="K71" s="12"/>
      <c r="L71" s="30">
        <f t="shared" si="36"/>
        <v>0</v>
      </c>
      <c r="M71" s="38">
        <v>0</v>
      </c>
      <c r="N71" s="11">
        <v>0</v>
      </c>
      <c r="O71" s="11">
        <f t="shared" si="30"/>
        <v>0</v>
      </c>
      <c r="P71" s="12">
        <v>0</v>
      </c>
      <c r="Q71" s="30">
        <f t="shared" si="37"/>
        <v>0</v>
      </c>
      <c r="R71" s="38">
        <v>0</v>
      </c>
      <c r="S71" s="11">
        <v>0</v>
      </c>
      <c r="T71" s="11">
        <f t="shared" si="31"/>
        <v>0</v>
      </c>
      <c r="U71" s="12">
        <v>0</v>
      </c>
      <c r="V71" s="30">
        <f t="shared" si="51"/>
        <v>0</v>
      </c>
      <c r="W71" s="11">
        <f t="shared" si="53"/>
        <v>0</v>
      </c>
      <c r="X71" s="11">
        <f t="shared" si="35"/>
        <v>0</v>
      </c>
      <c r="Y71" s="11">
        <f t="shared" si="33"/>
        <v>0</v>
      </c>
      <c r="Z71" s="12">
        <f t="shared" si="46"/>
        <v>0</v>
      </c>
      <c r="AA71" s="13">
        <f t="shared" si="52"/>
        <v>0</v>
      </c>
    </row>
    <row r="72" spans="1:27" x14ac:dyDescent="0.3">
      <c r="A72" s="1"/>
      <c r="B72" s="1"/>
      <c r="C72" s="1"/>
      <c r="D72" s="1"/>
      <c r="E72" s="1"/>
      <c r="F72" s="1" t="s">
        <v>71</v>
      </c>
      <c r="G72" s="1"/>
      <c r="H72" s="8">
        <f>ROUND(SUM(H67:H71),5)</f>
        <v>255453.77</v>
      </c>
      <c r="I72" s="8">
        <f>ROUND(SUM(I67:I71),5)</f>
        <v>384150</v>
      </c>
      <c r="J72" s="8">
        <f>ROUND((H72-I72),5)</f>
        <v>-128696.23</v>
      </c>
      <c r="K72" s="9">
        <f>ROUND(SUM(K67:K71),5)</f>
        <v>385358.41</v>
      </c>
      <c r="L72" s="29">
        <f>ROUND(SUM(L67:L71),5)</f>
        <v>1208.4100000000001</v>
      </c>
      <c r="M72" s="37">
        <f>ROUND(SUM(M67:M71),5)</f>
        <v>0</v>
      </c>
      <c r="N72" s="8">
        <f>ROUND(SUM(N67:N71),5)</f>
        <v>0</v>
      </c>
      <c r="O72" s="8">
        <f t="shared" si="30"/>
        <v>0</v>
      </c>
      <c r="P72" s="9">
        <f>ROUND(SUM(P67:P71),5)</f>
        <v>0</v>
      </c>
      <c r="Q72" s="29">
        <f>ROUND(SUM(Q67:Q71),5)</f>
        <v>0</v>
      </c>
      <c r="R72" s="37">
        <f>ROUND(SUM(R67:R71),5)</f>
        <v>0</v>
      </c>
      <c r="S72" s="8">
        <f>ROUND(SUM(S67:S71),5)</f>
        <v>0</v>
      </c>
      <c r="T72" s="8">
        <f t="shared" si="31"/>
        <v>0</v>
      </c>
      <c r="U72" s="9">
        <f>ROUND(SUM(U67:U71),5)</f>
        <v>0</v>
      </c>
      <c r="V72" s="29">
        <f>ROUND(SUM(V67:V71),5)</f>
        <v>0</v>
      </c>
      <c r="W72" s="8">
        <f>ROUND(SUM(W67:W71),5)</f>
        <v>255453.77</v>
      </c>
      <c r="X72" s="8">
        <f t="shared" si="35"/>
        <v>384150</v>
      </c>
      <c r="Y72" s="8">
        <f t="shared" si="33"/>
        <v>-128696.23</v>
      </c>
      <c r="Z72" s="9">
        <f>ROUND(K72+P72+U72,5)</f>
        <v>385358.41</v>
      </c>
      <c r="AA72" s="10">
        <f>ROUND(SUM(AA67:AA71),5)</f>
        <v>1208.4100000000001</v>
      </c>
    </row>
    <row r="73" spans="1:27" x14ac:dyDescent="0.3">
      <c r="A73" s="1"/>
      <c r="B73" s="1"/>
      <c r="C73" s="1"/>
      <c r="D73" s="1"/>
      <c r="E73" s="1"/>
      <c r="F73" s="1" t="s">
        <v>72</v>
      </c>
      <c r="G73" s="1"/>
      <c r="H73" s="8">
        <v>92.21</v>
      </c>
      <c r="I73" s="8">
        <v>180</v>
      </c>
      <c r="J73" s="8">
        <f>ROUND((H73-I73),5)</f>
        <v>-87.79</v>
      </c>
      <c r="K73" s="9">
        <v>144</v>
      </c>
      <c r="L73" s="29">
        <f t="shared" si="36"/>
        <v>-36</v>
      </c>
      <c r="M73" s="37">
        <v>0</v>
      </c>
      <c r="N73" s="8">
        <v>250</v>
      </c>
      <c r="O73" s="8">
        <f>ROUND((M73-N73),5)</f>
        <v>-250</v>
      </c>
      <c r="P73" s="9">
        <v>250</v>
      </c>
      <c r="Q73" s="29">
        <f t="shared" si="37"/>
        <v>0</v>
      </c>
      <c r="R73" s="37">
        <v>0</v>
      </c>
      <c r="S73" s="8">
        <v>0</v>
      </c>
      <c r="T73" s="8">
        <f t="shared" si="31"/>
        <v>0</v>
      </c>
      <c r="U73" s="9">
        <v>0</v>
      </c>
      <c r="V73" s="29">
        <f t="shared" ref="V73:V79" si="54">ROUND((U73-S73),5)</f>
        <v>0</v>
      </c>
      <c r="W73" s="8">
        <f>R73+M73+H73</f>
        <v>92.21</v>
      </c>
      <c r="X73" s="8">
        <f t="shared" si="35"/>
        <v>430</v>
      </c>
      <c r="Y73" s="8">
        <f t="shared" si="33"/>
        <v>-337.79</v>
      </c>
      <c r="Z73" s="9">
        <f t="shared" si="46"/>
        <v>394</v>
      </c>
      <c r="AA73" s="10">
        <f t="shared" ref="AA73:AA79" si="55">ROUND((Z73-X73),5)</f>
        <v>-36</v>
      </c>
    </row>
    <row r="74" spans="1:27" x14ac:dyDescent="0.3">
      <c r="A74" s="1"/>
      <c r="B74" s="1"/>
      <c r="C74" s="1"/>
      <c r="D74" s="1"/>
      <c r="E74" s="1"/>
      <c r="F74" s="1" t="s">
        <v>73</v>
      </c>
      <c r="G74" s="1"/>
      <c r="H74" s="8">
        <v>1010</v>
      </c>
      <c r="I74" s="8">
        <v>12010</v>
      </c>
      <c r="J74" s="8">
        <f>ROUND((H74-I74),5)</f>
        <v>-11000</v>
      </c>
      <c r="K74" s="9">
        <v>12860</v>
      </c>
      <c r="L74" s="29">
        <f t="shared" si="36"/>
        <v>850</v>
      </c>
      <c r="M74" s="37">
        <v>0</v>
      </c>
      <c r="N74" s="8">
        <v>0</v>
      </c>
      <c r="O74" s="8">
        <f t="shared" si="30"/>
        <v>0</v>
      </c>
      <c r="P74" s="9">
        <v>0</v>
      </c>
      <c r="Q74" s="29">
        <f t="shared" si="37"/>
        <v>0</v>
      </c>
      <c r="R74" s="37">
        <v>0</v>
      </c>
      <c r="S74" s="8">
        <v>0</v>
      </c>
      <c r="T74" s="8">
        <f t="shared" si="31"/>
        <v>0</v>
      </c>
      <c r="U74" s="9">
        <v>0</v>
      </c>
      <c r="V74" s="29">
        <f t="shared" si="54"/>
        <v>0</v>
      </c>
      <c r="W74" s="8">
        <f t="shared" ref="W74:W79" si="56">R74+M74+H74</f>
        <v>1010</v>
      </c>
      <c r="X74" s="8">
        <f t="shared" si="35"/>
        <v>12010</v>
      </c>
      <c r="Y74" s="8">
        <f t="shared" si="33"/>
        <v>-11000</v>
      </c>
      <c r="Z74" s="9">
        <f t="shared" si="46"/>
        <v>12860</v>
      </c>
      <c r="AA74" s="10">
        <f t="shared" si="55"/>
        <v>850</v>
      </c>
    </row>
    <row r="75" spans="1:27" ht="16.2" customHeight="1" x14ac:dyDescent="0.3">
      <c r="A75" s="1"/>
      <c r="B75" s="1"/>
      <c r="C75" s="1"/>
      <c r="D75" s="1"/>
      <c r="E75" s="1"/>
      <c r="F75" s="1" t="s">
        <v>74</v>
      </c>
      <c r="G75" s="1"/>
      <c r="H75" s="8">
        <v>236.08</v>
      </c>
      <c r="I75" s="8">
        <v>0</v>
      </c>
      <c r="J75" s="8">
        <f>ROUND((H75-I75),5)</f>
        <v>236.08</v>
      </c>
      <c r="K75" s="9">
        <v>0</v>
      </c>
      <c r="L75" s="29">
        <f t="shared" si="36"/>
        <v>0</v>
      </c>
      <c r="M75" s="37">
        <v>0</v>
      </c>
      <c r="N75" s="8">
        <v>0</v>
      </c>
      <c r="O75" s="8">
        <f t="shared" si="30"/>
        <v>0</v>
      </c>
      <c r="P75" s="9">
        <v>0</v>
      </c>
      <c r="Q75" s="29">
        <f t="shared" si="37"/>
        <v>0</v>
      </c>
      <c r="R75" s="37">
        <v>0</v>
      </c>
      <c r="S75" s="8">
        <v>0</v>
      </c>
      <c r="T75" s="8">
        <f t="shared" si="31"/>
        <v>0</v>
      </c>
      <c r="U75" s="9">
        <v>0</v>
      </c>
      <c r="V75" s="29">
        <f t="shared" si="54"/>
        <v>0</v>
      </c>
      <c r="W75" s="8">
        <f t="shared" si="56"/>
        <v>236.08</v>
      </c>
      <c r="X75" s="8">
        <f t="shared" si="35"/>
        <v>0</v>
      </c>
      <c r="Y75" s="8">
        <f t="shared" si="33"/>
        <v>236.08</v>
      </c>
      <c r="Z75" s="9">
        <f t="shared" si="46"/>
        <v>0</v>
      </c>
      <c r="AA75" s="10">
        <f t="shared" si="55"/>
        <v>0</v>
      </c>
    </row>
    <row r="76" spans="1:27" x14ac:dyDescent="0.3">
      <c r="A76" s="1"/>
      <c r="B76" s="1"/>
      <c r="C76" s="1"/>
      <c r="D76" s="1"/>
      <c r="E76" s="1"/>
      <c r="F76" s="1" t="s">
        <v>75</v>
      </c>
      <c r="G76" s="1"/>
      <c r="H76" s="8">
        <v>64.19</v>
      </c>
      <c r="I76" s="8"/>
      <c r="J76" s="8">
        <f t="shared" ref="J76:J85" si="57">ROUND((H76-I76),5)</f>
        <v>64.19</v>
      </c>
      <c r="K76" s="9"/>
      <c r="L76" s="29">
        <f t="shared" si="36"/>
        <v>0</v>
      </c>
      <c r="M76" s="37">
        <v>0</v>
      </c>
      <c r="N76" s="8">
        <v>0</v>
      </c>
      <c r="O76" s="8">
        <f t="shared" si="30"/>
        <v>0</v>
      </c>
      <c r="P76" s="9">
        <v>0</v>
      </c>
      <c r="Q76" s="29"/>
      <c r="R76" s="37">
        <v>0</v>
      </c>
      <c r="S76" s="8">
        <v>0</v>
      </c>
      <c r="T76" s="8">
        <f t="shared" si="31"/>
        <v>0</v>
      </c>
      <c r="U76" s="9">
        <v>0</v>
      </c>
      <c r="V76" s="29">
        <f t="shared" si="54"/>
        <v>0</v>
      </c>
      <c r="W76" s="8">
        <f t="shared" si="56"/>
        <v>64.19</v>
      </c>
      <c r="X76" s="8"/>
      <c r="Y76" s="8">
        <f t="shared" si="33"/>
        <v>64.19</v>
      </c>
      <c r="Z76" s="9"/>
      <c r="AA76" s="10"/>
    </row>
    <row r="77" spans="1:27" x14ac:dyDescent="0.3">
      <c r="A77" s="1"/>
      <c r="B77" s="1"/>
      <c r="C77" s="1"/>
      <c r="D77" s="1"/>
      <c r="E77" s="1"/>
      <c r="F77" s="1"/>
      <c r="G77" s="1" t="s">
        <v>76</v>
      </c>
      <c r="H77" s="8">
        <v>322.23</v>
      </c>
      <c r="I77" s="8">
        <v>300</v>
      </c>
      <c r="J77" s="8">
        <f t="shared" si="57"/>
        <v>22.23</v>
      </c>
      <c r="K77" s="9">
        <v>480</v>
      </c>
      <c r="L77" s="29">
        <f t="shared" si="36"/>
        <v>180</v>
      </c>
      <c r="M77" s="37">
        <v>0</v>
      </c>
      <c r="N77" s="8">
        <v>0</v>
      </c>
      <c r="O77" s="8">
        <f t="shared" si="30"/>
        <v>0</v>
      </c>
      <c r="P77" s="9">
        <v>0</v>
      </c>
      <c r="Q77" s="29">
        <f t="shared" si="37"/>
        <v>0</v>
      </c>
      <c r="R77" s="37">
        <v>0</v>
      </c>
      <c r="S77" s="8">
        <v>0</v>
      </c>
      <c r="T77" s="8">
        <f t="shared" si="31"/>
        <v>0</v>
      </c>
      <c r="U77" s="9">
        <v>0</v>
      </c>
      <c r="V77" s="29">
        <f t="shared" si="54"/>
        <v>0</v>
      </c>
      <c r="W77" s="8">
        <f t="shared" si="56"/>
        <v>322.23</v>
      </c>
      <c r="X77" s="8">
        <f t="shared" si="35"/>
        <v>300</v>
      </c>
      <c r="Y77" s="8">
        <f t="shared" si="33"/>
        <v>22.23</v>
      </c>
      <c r="Z77" s="9">
        <f t="shared" si="46"/>
        <v>480</v>
      </c>
      <c r="AA77" s="10">
        <f t="shared" si="55"/>
        <v>180</v>
      </c>
    </row>
    <row r="78" spans="1:27" x14ac:dyDescent="0.3">
      <c r="A78" s="1"/>
      <c r="B78" s="1"/>
      <c r="C78" s="1"/>
      <c r="D78" s="1"/>
      <c r="E78" s="1"/>
      <c r="F78" s="1"/>
      <c r="G78" s="1" t="s">
        <v>77</v>
      </c>
      <c r="H78" s="8">
        <v>1120.4000000000001</v>
      </c>
      <c r="I78" s="8">
        <v>1200</v>
      </c>
      <c r="J78" s="8">
        <f t="shared" si="57"/>
        <v>-79.599999999999994</v>
      </c>
      <c r="K78" s="9">
        <v>1500</v>
      </c>
      <c r="L78" s="29">
        <f t="shared" si="36"/>
        <v>300</v>
      </c>
      <c r="M78" s="37">
        <v>0</v>
      </c>
      <c r="N78" s="8">
        <v>0</v>
      </c>
      <c r="O78" s="8">
        <f t="shared" si="30"/>
        <v>0</v>
      </c>
      <c r="P78" s="9">
        <v>0</v>
      </c>
      <c r="Q78" s="29">
        <f t="shared" si="37"/>
        <v>0</v>
      </c>
      <c r="R78" s="37">
        <v>0</v>
      </c>
      <c r="S78" s="8">
        <v>0</v>
      </c>
      <c r="T78" s="8">
        <f t="shared" si="31"/>
        <v>0</v>
      </c>
      <c r="U78" s="9">
        <v>0</v>
      </c>
      <c r="V78" s="29">
        <f t="shared" si="54"/>
        <v>0</v>
      </c>
      <c r="W78" s="8">
        <f t="shared" si="56"/>
        <v>1120.4000000000001</v>
      </c>
      <c r="X78" s="8">
        <f t="shared" si="35"/>
        <v>1200</v>
      </c>
      <c r="Y78" s="8">
        <f t="shared" si="33"/>
        <v>-79.599999999999994</v>
      </c>
      <c r="Z78" s="9">
        <f t="shared" si="46"/>
        <v>1500</v>
      </c>
      <c r="AA78" s="10">
        <f t="shared" si="55"/>
        <v>300</v>
      </c>
    </row>
    <row r="79" spans="1:27" ht="15" thickBot="1" x14ac:dyDescent="0.35">
      <c r="A79" s="1"/>
      <c r="B79" s="1"/>
      <c r="C79" s="1"/>
      <c r="D79" s="1"/>
      <c r="E79" s="1"/>
      <c r="F79" s="1"/>
      <c r="G79" s="1" t="s">
        <v>78</v>
      </c>
      <c r="H79" s="11">
        <v>0</v>
      </c>
      <c r="I79" s="11">
        <v>400</v>
      </c>
      <c r="J79" s="11">
        <f t="shared" si="57"/>
        <v>-400</v>
      </c>
      <c r="K79" s="12">
        <v>300</v>
      </c>
      <c r="L79" s="30">
        <f t="shared" si="36"/>
        <v>-100</v>
      </c>
      <c r="M79" s="38">
        <v>0</v>
      </c>
      <c r="N79" s="11">
        <v>0</v>
      </c>
      <c r="O79" s="11">
        <f t="shared" si="30"/>
        <v>0</v>
      </c>
      <c r="P79" s="12">
        <v>0</v>
      </c>
      <c r="Q79" s="30">
        <f t="shared" si="37"/>
        <v>0</v>
      </c>
      <c r="R79" s="38">
        <v>0</v>
      </c>
      <c r="S79" s="11">
        <v>0</v>
      </c>
      <c r="T79" s="11">
        <f t="shared" si="31"/>
        <v>0</v>
      </c>
      <c r="U79" s="12">
        <v>0</v>
      </c>
      <c r="V79" s="30">
        <f t="shared" si="54"/>
        <v>0</v>
      </c>
      <c r="W79" s="11">
        <f t="shared" si="56"/>
        <v>0</v>
      </c>
      <c r="X79" s="11">
        <f t="shared" si="35"/>
        <v>400</v>
      </c>
      <c r="Y79" s="11">
        <f t="shared" si="33"/>
        <v>-400</v>
      </c>
      <c r="Z79" s="12">
        <f t="shared" si="46"/>
        <v>300</v>
      </c>
      <c r="AA79" s="13">
        <f t="shared" si="55"/>
        <v>-100</v>
      </c>
    </row>
    <row r="80" spans="1:27" x14ac:dyDescent="0.3">
      <c r="A80" s="1"/>
      <c r="B80" s="1"/>
      <c r="C80" s="1"/>
      <c r="D80" s="1"/>
      <c r="E80" s="1"/>
      <c r="F80" s="1" t="s">
        <v>79</v>
      </c>
      <c r="G80" s="1"/>
      <c r="H80" s="8">
        <f t="shared" ref="H80:M80" si="58">ROUND(SUM(H76:H79),5)</f>
        <v>1506.82</v>
      </c>
      <c r="I80" s="8">
        <f t="shared" si="58"/>
        <v>1900</v>
      </c>
      <c r="J80" s="8">
        <f t="shared" si="58"/>
        <v>-393.18</v>
      </c>
      <c r="K80" s="9">
        <f t="shared" si="58"/>
        <v>2280</v>
      </c>
      <c r="L80" s="29">
        <f t="shared" si="58"/>
        <v>380</v>
      </c>
      <c r="M80" s="37">
        <f t="shared" si="58"/>
        <v>0</v>
      </c>
      <c r="N80" s="8">
        <v>0</v>
      </c>
      <c r="O80" s="8">
        <f t="shared" si="30"/>
        <v>0</v>
      </c>
      <c r="P80" s="9">
        <f>ROUND(SUM(P76:P79),5)</f>
        <v>0</v>
      </c>
      <c r="Q80" s="29">
        <f>ROUND(SUM(Q76:Q79),5)</f>
        <v>0</v>
      </c>
      <c r="R80" s="37">
        <f>ROUND(SUM(R76:R79),5)</f>
        <v>0</v>
      </c>
      <c r="S80" s="8">
        <v>0</v>
      </c>
      <c r="T80" s="8">
        <f t="shared" si="31"/>
        <v>0</v>
      </c>
      <c r="U80" s="9">
        <f>ROUND(SUM(U76:U79),5)</f>
        <v>0</v>
      </c>
      <c r="V80" s="29">
        <f>ROUND(SUM(V76:V79),5)</f>
        <v>0</v>
      </c>
      <c r="W80" s="8">
        <f>ROUND(SUM(W76:W79),5)</f>
        <v>1506.82</v>
      </c>
      <c r="X80" s="8">
        <f t="shared" si="35"/>
        <v>1900</v>
      </c>
      <c r="Y80" s="8">
        <f t="shared" si="33"/>
        <v>-393.18</v>
      </c>
      <c r="Z80" s="9">
        <f>ROUND(K80+P80+U80,5)</f>
        <v>2280</v>
      </c>
      <c r="AA80" s="10">
        <f>ROUND(SUM(AA76:AA79),5)</f>
        <v>380</v>
      </c>
    </row>
    <row r="81" spans="1:27" x14ac:dyDescent="0.3">
      <c r="A81" s="1"/>
      <c r="B81" s="1"/>
      <c r="C81" s="1"/>
      <c r="D81" s="1"/>
      <c r="E81" s="1"/>
      <c r="F81" s="1" t="s">
        <v>80</v>
      </c>
      <c r="G81" s="1"/>
      <c r="H81" s="8">
        <v>1550</v>
      </c>
      <c r="I81" s="8">
        <v>2975</v>
      </c>
      <c r="J81" s="8">
        <f t="shared" si="57"/>
        <v>-1425</v>
      </c>
      <c r="K81" s="9">
        <v>3675</v>
      </c>
      <c r="L81" s="29">
        <f>ROUND((K81-I81),5)</f>
        <v>700</v>
      </c>
      <c r="M81" s="37">
        <v>0</v>
      </c>
      <c r="N81" s="8">
        <v>0</v>
      </c>
      <c r="O81" s="8">
        <f t="shared" si="30"/>
        <v>0</v>
      </c>
      <c r="P81" s="9">
        <v>0</v>
      </c>
      <c r="Q81" s="29">
        <f t="shared" si="37"/>
        <v>0</v>
      </c>
      <c r="R81" s="37">
        <v>0</v>
      </c>
      <c r="S81" s="8">
        <v>0</v>
      </c>
      <c r="T81" s="8">
        <f t="shared" si="31"/>
        <v>0</v>
      </c>
      <c r="U81" s="9">
        <v>0</v>
      </c>
      <c r="V81" s="29">
        <f t="shared" ref="V81:V82" si="59">ROUND((U81-S81),5)</f>
        <v>0</v>
      </c>
      <c r="W81" s="8">
        <f>R81+M81+H81</f>
        <v>1550</v>
      </c>
      <c r="X81" s="8">
        <f t="shared" si="35"/>
        <v>2975</v>
      </c>
      <c r="Y81" s="8">
        <f t="shared" si="33"/>
        <v>-1425</v>
      </c>
      <c r="Z81" s="9">
        <f t="shared" si="46"/>
        <v>3675</v>
      </c>
      <c r="AA81" s="10">
        <f t="shared" ref="AA81:AA82" si="60">ROUND((Z81-X81),5)</f>
        <v>700</v>
      </c>
    </row>
    <row r="82" spans="1:27" ht="15" thickBot="1" x14ac:dyDescent="0.35">
      <c r="A82" s="1"/>
      <c r="B82" s="1"/>
      <c r="C82" s="1"/>
      <c r="D82" s="1"/>
      <c r="E82" s="1"/>
      <c r="F82" s="1" t="s">
        <v>81</v>
      </c>
      <c r="G82" s="1"/>
      <c r="H82" s="8">
        <v>0</v>
      </c>
      <c r="I82" s="8">
        <v>1000</v>
      </c>
      <c r="J82" s="8">
        <f t="shared" si="57"/>
        <v>-1000</v>
      </c>
      <c r="K82" s="9">
        <v>1000</v>
      </c>
      <c r="L82" s="29">
        <f>ROUND((K82-I82),5)</f>
        <v>0</v>
      </c>
      <c r="M82" s="37">
        <v>0</v>
      </c>
      <c r="N82" s="8">
        <v>0</v>
      </c>
      <c r="O82" s="8">
        <f t="shared" si="30"/>
        <v>0</v>
      </c>
      <c r="P82" s="9">
        <v>0</v>
      </c>
      <c r="Q82" s="29">
        <f t="shared" si="37"/>
        <v>0</v>
      </c>
      <c r="R82" s="37">
        <v>0</v>
      </c>
      <c r="S82" s="8">
        <v>0</v>
      </c>
      <c r="T82" s="8">
        <f t="shared" si="31"/>
        <v>0</v>
      </c>
      <c r="U82" s="9">
        <v>0</v>
      </c>
      <c r="V82" s="29">
        <f t="shared" si="59"/>
        <v>0</v>
      </c>
      <c r="W82" s="8">
        <f>R82+M82+H82</f>
        <v>0</v>
      </c>
      <c r="X82" s="8">
        <f t="shared" si="35"/>
        <v>1000</v>
      </c>
      <c r="Y82" s="11">
        <f t="shared" si="33"/>
        <v>-1000</v>
      </c>
      <c r="Z82" s="12">
        <f t="shared" si="46"/>
        <v>1000</v>
      </c>
      <c r="AA82" s="10">
        <f t="shared" si="60"/>
        <v>0</v>
      </c>
    </row>
    <row r="83" spans="1:27" ht="15" thickBot="1" x14ac:dyDescent="0.35">
      <c r="A83" s="1"/>
      <c r="B83" s="1"/>
      <c r="C83" s="1"/>
      <c r="D83" s="1"/>
      <c r="E83" s="1" t="s">
        <v>82</v>
      </c>
      <c r="F83" s="1"/>
      <c r="G83" s="1"/>
      <c r="H83" s="19">
        <f>ROUND(SUM(H47:H52)+SUM(H54:H56)+SUM(H63:H66)+SUM(H72:H75)+SUM(H80:H81),5)</f>
        <v>382015.41</v>
      </c>
      <c r="I83" s="19">
        <f>ROUND(SUM(I47:I52)+SUM(I54:I56)+SUM(I63:I66)+SUM(I72:I75)+SUM(I80:I82),5)</f>
        <v>601195</v>
      </c>
      <c r="J83" s="19">
        <f>ROUND(SUM(J47:J52)+SUM(J53:J56)+SUM(J63:J66)+SUM(J72:J75)+SUM(J80:J82),5)</f>
        <v>-219179.59</v>
      </c>
      <c r="K83" s="20">
        <f>ROUND(SUM(K47:K52)+SUM(K54:K56)+SUM(K63:K66)+SUM(K72:K75)+SUM(K80:K82),5)</f>
        <v>610527.41</v>
      </c>
      <c r="L83" s="21">
        <f>ROUND(SUM(L47:L52)+SUM(L54:L56)+SUM(L63:L66)+SUM(L72:L75)+SUM(L80:L81),5)</f>
        <v>9332.41</v>
      </c>
      <c r="M83" s="41">
        <f>ROUND(SUM(M47:M53)+SUM(M55:M56)+SUM(M63:M66)+SUM(M72:M75)+SUM(M80:M81),5)</f>
        <v>0</v>
      </c>
      <c r="N83" s="19">
        <f>ROUND(SUM(N47:N53)+SUM(N55:N56)+SUM(N63:N66)+SUM(N72:N75)+SUM(N80:N81),5)</f>
        <v>625</v>
      </c>
      <c r="O83" s="19">
        <f>ROUND((M83-N83),5)</f>
        <v>-625</v>
      </c>
      <c r="P83" s="20">
        <f>ROUND(SUM(P47:P53)+SUM(P55:P56)+SUM(P63:P66)+SUM(P72:P75)+SUM(P80:P81),5)</f>
        <v>625</v>
      </c>
      <c r="Q83" s="33">
        <f>ROUND(SUM(Q47:Q53)+SUM(Q55:Q56)+SUM(Q63:Q66)+SUM(Q72:Q75)+SUM(Q80:Q81),5)</f>
        <v>0</v>
      </c>
      <c r="R83" s="41">
        <f>ROUND(SUM(R47:R53)+SUM(R55:R56)+SUM(R63:R66)+SUM(R72:R75)+SUM(R80:R81),5)</f>
        <v>0</v>
      </c>
      <c r="S83" s="19">
        <f>ROUND(SUM(S47:S53)+SUM(S55:S56)+SUM(S63:S66)+SUM(S72:S75)+SUM(S80:S81),5)</f>
        <v>0</v>
      </c>
      <c r="T83" s="19">
        <f>ROUND((R83-S83),5)</f>
        <v>0</v>
      </c>
      <c r="U83" s="20">
        <f>ROUND(SUM(U47:U53)+SUM(U55:U56)+SUM(U63:U66)+SUM(U72:U75)+SUM(U80:U81),5)</f>
        <v>0</v>
      </c>
      <c r="V83" s="33">
        <f>ROUND(SUM(V47:V53)+SUM(V55:V56)+SUM(V63:V66)+SUM(V72:V75)+SUM(V80:V81),5)</f>
        <v>0</v>
      </c>
      <c r="W83" s="19">
        <f>ROUND(SUM(W47:W53)+SUM(W54:W56)+SUM(W63:W66)+SUM(W72:W75)+SUM(W80:W81),5)</f>
        <v>382015.41</v>
      </c>
      <c r="X83" s="19">
        <f>ROUND(SUM(X47:X53)+SUM(X54:X56)+SUM(X63:X66)+SUM(X72:X75)+SUM(X80:X82),5)</f>
        <v>601820</v>
      </c>
      <c r="Y83" s="19">
        <f>ROUND(SUM(Y47:Y53)+SUM(Y54:Y56)+SUM(Y63:Y66)+SUM(Y72:Y75)+SUM(Y80:Y82),5)</f>
        <v>-219804.59</v>
      </c>
      <c r="Z83" s="12">
        <f>ROUND(K83+P83+U83,5)</f>
        <v>611152.41</v>
      </c>
      <c r="AA83" s="21">
        <f>ROUND(SUM(AA47:AA53)+SUM(AA54:AA56)+SUM(AA63:AA66)+SUM(AA72:AA75)+SUM(AA80:AA81),5)</f>
        <v>9332.41</v>
      </c>
    </row>
    <row r="84" spans="1:27" ht="15" thickBot="1" x14ac:dyDescent="0.35">
      <c r="A84" s="1"/>
      <c r="B84" s="1"/>
      <c r="C84" s="1"/>
      <c r="D84" s="1" t="s">
        <v>83</v>
      </c>
      <c r="E84" s="1"/>
      <c r="F84" s="1"/>
      <c r="G84" s="1"/>
      <c r="H84" s="17">
        <f>ROUND(SUM(H41:H42)+H46+H83,5)</f>
        <v>382268.38</v>
      </c>
      <c r="I84" s="17">
        <f>ROUND(SUM(I41:I42)+I46+I83,5)</f>
        <v>606470</v>
      </c>
      <c r="J84" s="17">
        <f t="shared" si="57"/>
        <v>-224201.62</v>
      </c>
      <c r="K84" s="22">
        <f>ROUND(SUM(K41:K42)+K46+K83,5)</f>
        <v>621832.41</v>
      </c>
      <c r="L84" s="34">
        <f>ROUND(SUM(L41:L42)+L46+L83,5)</f>
        <v>15362.41</v>
      </c>
      <c r="M84" s="40">
        <f>ROUND(SUM(M41:M42)+M46+M83,5)</f>
        <v>0</v>
      </c>
      <c r="N84" s="17">
        <f>ROUND(SUM(N41:N42)+N46+N83,5)</f>
        <v>2625</v>
      </c>
      <c r="O84" s="17">
        <f>ROUND((M84-N84),5)</f>
        <v>-2625</v>
      </c>
      <c r="P84" s="22">
        <f>ROUND(SUM(P41:P42)+P46+P83,5)</f>
        <v>2625</v>
      </c>
      <c r="Q84" s="34">
        <f>ROUND(SUM(Q41:Q42)+Q46+Q83,5)</f>
        <v>0</v>
      </c>
      <c r="R84" s="40">
        <f>ROUND(SUM(R41:R42)+R46+R83,5)</f>
        <v>30023.759999999998</v>
      </c>
      <c r="S84" s="17">
        <f>ROUND(SUM(S41:S42)+S46+S83,5)</f>
        <v>42798.68</v>
      </c>
      <c r="T84" s="17">
        <f>ROUND((R84-S84),5)</f>
        <v>-12774.92</v>
      </c>
      <c r="U84" s="22">
        <f>ROUND(SUM(U41:U42)+U46+U83,5)</f>
        <v>82723</v>
      </c>
      <c r="V84" s="34">
        <f>ROUND(SUM(V41:V42)+V46+V83,5)</f>
        <v>39924.32</v>
      </c>
      <c r="W84" s="17">
        <f>ROUND(SUM(W41:W42)+W46+W83,5)</f>
        <v>412292.14</v>
      </c>
      <c r="X84" s="17">
        <f>ROUND(SUM(X41:X42)+X46+X83,5)</f>
        <v>651893.68000000005</v>
      </c>
      <c r="Y84" s="17">
        <f>ROUND(SUM(Y41:Y42)+Y46+Y83,5)</f>
        <v>-239601.54</v>
      </c>
      <c r="Z84" s="12">
        <f t="shared" ref="Z84" si="61">ROUND(K84+P84+U84,5)</f>
        <v>707180.41</v>
      </c>
      <c r="AA84" s="23">
        <f>ROUND(SUM(AA41:AA42)+AA46+AA83,5)</f>
        <v>55286.73</v>
      </c>
    </row>
    <row r="85" spans="1:27" x14ac:dyDescent="0.3">
      <c r="A85" s="1"/>
      <c r="B85" s="1" t="s">
        <v>84</v>
      </c>
      <c r="C85" s="1"/>
      <c r="D85" s="1"/>
      <c r="E85" s="1"/>
      <c r="F85" s="1"/>
      <c r="G85" s="1"/>
      <c r="H85" s="8">
        <f>ROUND(H40-H84,5)</f>
        <v>-342591.66</v>
      </c>
      <c r="I85" s="8">
        <f>ROUND(I3+I40-I84,5)</f>
        <v>-586320</v>
      </c>
      <c r="J85" s="8">
        <f t="shared" si="57"/>
        <v>243728.34</v>
      </c>
      <c r="K85" s="9">
        <f>ROUND(K3+K40-K84,5)</f>
        <v>-590432.41</v>
      </c>
      <c r="L85" s="35">
        <f>ROUND(L3+L40-L84,5)</f>
        <v>-4112.41</v>
      </c>
      <c r="M85" s="37">
        <f>ROUND(M3+M40-M84,5)</f>
        <v>337403.23</v>
      </c>
      <c r="N85" s="8">
        <f>ROUND(N3+N40-N84,5)</f>
        <v>449895</v>
      </c>
      <c r="O85" s="8">
        <f>ROUND((M85-N85),5)</f>
        <v>-112491.77</v>
      </c>
      <c r="P85" s="9">
        <f>ROUND(P3+P40-P84,5)</f>
        <v>504434</v>
      </c>
      <c r="Q85" s="29">
        <f>ROUND(Q3+Q40-Q84,5)</f>
        <v>54539</v>
      </c>
      <c r="R85" s="37">
        <f>ROUND(R3+R40-R84,5)</f>
        <v>106115.54</v>
      </c>
      <c r="S85" s="8">
        <f>ROUND(S3+S40-S84,5)</f>
        <v>112840.82</v>
      </c>
      <c r="T85" s="8">
        <f>ROUND((R85-S85),5)</f>
        <v>-6725.28</v>
      </c>
      <c r="U85" s="9">
        <f>ROUND(U3+U40-U84,5)</f>
        <v>88861</v>
      </c>
      <c r="V85" s="29">
        <f>ROUND(V3+V40-V84,5)</f>
        <v>-23979.82</v>
      </c>
      <c r="W85" s="8">
        <f>ROUND(W40-W84,5)</f>
        <v>100927.11</v>
      </c>
      <c r="X85" s="8">
        <f>ROUND(X40-X84,5)</f>
        <v>-23584.18</v>
      </c>
      <c r="Y85" s="8">
        <f>ROUND(Y40-Y84,5)</f>
        <v>124511.29</v>
      </c>
      <c r="Z85" s="9">
        <f>ROUND(Z40-Z84,5)</f>
        <v>2862.59</v>
      </c>
      <c r="AA85" s="10">
        <f>ROUND(AA40-AA84,5)</f>
        <v>26446.77</v>
      </c>
    </row>
    <row r="86" spans="1:27" x14ac:dyDescent="0.3">
      <c r="A86" s="1"/>
      <c r="B86" s="1" t="s">
        <v>85</v>
      </c>
      <c r="C86" s="1"/>
      <c r="D86" s="1"/>
      <c r="E86" s="1"/>
      <c r="F86" s="1"/>
      <c r="G86" s="1"/>
      <c r="H86" s="8"/>
      <c r="I86" s="8"/>
      <c r="J86" s="8"/>
      <c r="K86" s="9"/>
      <c r="L86" s="29">
        <f t="shared" si="36"/>
        <v>0</v>
      </c>
      <c r="M86" s="37"/>
      <c r="N86" s="8"/>
      <c r="O86" s="8"/>
      <c r="P86" s="9"/>
      <c r="Q86" s="29"/>
      <c r="R86" s="37"/>
      <c r="S86" s="8"/>
      <c r="T86" s="8"/>
      <c r="U86" s="9"/>
      <c r="V86" s="29"/>
      <c r="W86" s="8"/>
      <c r="X86" s="8"/>
      <c r="Y86" s="8"/>
      <c r="Z86" s="9"/>
      <c r="AA86" s="10"/>
    </row>
    <row r="87" spans="1:27" x14ac:dyDescent="0.3">
      <c r="A87" s="1"/>
      <c r="B87" s="1"/>
      <c r="C87" s="1" t="s">
        <v>86</v>
      </c>
      <c r="D87" s="1"/>
      <c r="E87" s="1"/>
      <c r="F87" s="1"/>
      <c r="G87" s="1"/>
      <c r="H87" s="8"/>
      <c r="I87" s="8"/>
      <c r="J87" s="8"/>
      <c r="K87" s="9"/>
      <c r="L87" s="29">
        <f t="shared" si="36"/>
        <v>0</v>
      </c>
      <c r="M87" s="37"/>
      <c r="N87" s="8"/>
      <c r="O87" s="8"/>
      <c r="P87" s="9"/>
      <c r="Q87" s="29"/>
      <c r="R87" s="37"/>
      <c r="S87" s="8"/>
      <c r="T87" s="8"/>
      <c r="U87" s="9"/>
      <c r="V87" s="29"/>
      <c r="W87" s="8"/>
      <c r="X87" s="8"/>
      <c r="Y87" s="8"/>
      <c r="Z87" s="9"/>
      <c r="AA87" s="10"/>
    </row>
    <row r="88" spans="1:27" x14ac:dyDescent="0.3">
      <c r="A88" s="1"/>
      <c r="B88" s="1"/>
      <c r="C88" s="1"/>
      <c r="D88" s="1" t="s">
        <v>87</v>
      </c>
      <c r="E88" s="1"/>
      <c r="F88" s="1"/>
      <c r="G88" s="1"/>
      <c r="H88" s="8">
        <v>0</v>
      </c>
      <c r="I88" s="8">
        <v>0</v>
      </c>
      <c r="J88" s="8">
        <f>ROUND((H98-I88),5)</f>
        <v>0</v>
      </c>
      <c r="K88" s="9">
        <v>0</v>
      </c>
      <c r="L88" s="29">
        <f t="shared" si="36"/>
        <v>0</v>
      </c>
      <c r="M88" s="37">
        <v>0</v>
      </c>
      <c r="N88" s="8">
        <v>0</v>
      </c>
      <c r="O88" s="8">
        <f t="shared" ref="O88:O89" si="62">ROUND((M88-N88),5)</f>
        <v>0</v>
      </c>
      <c r="P88" s="9">
        <v>0</v>
      </c>
      <c r="Q88" s="29">
        <f t="shared" si="37"/>
        <v>0</v>
      </c>
      <c r="R88" s="37">
        <v>0</v>
      </c>
      <c r="S88" s="8"/>
      <c r="T88" s="8">
        <f t="shared" ref="T88:T91" si="63">ROUND((R88-S88),5)</f>
        <v>0</v>
      </c>
      <c r="U88" s="9"/>
      <c r="V88" s="29">
        <f t="shared" ref="V88:V89" si="64">ROUND((U88-S88),5)</f>
        <v>0</v>
      </c>
      <c r="W88" s="8">
        <f>R88+M88+H88</f>
        <v>0</v>
      </c>
      <c r="X88" s="8">
        <f t="shared" si="35"/>
        <v>0</v>
      </c>
      <c r="Y88" s="8">
        <f t="shared" ref="Y88:Y91" si="65">ROUND((W88-X88),5)</f>
        <v>0</v>
      </c>
      <c r="Z88" s="9">
        <f t="shared" ref="Z88:Z89" si="66">ROUND(K88+P88+U88,5)</f>
        <v>0</v>
      </c>
      <c r="AA88" s="10">
        <f t="shared" ref="AA88:AA89" si="67">ROUND((Z88-X88),5)</f>
        <v>0</v>
      </c>
    </row>
    <row r="89" spans="1:27" ht="15" thickBot="1" x14ac:dyDescent="0.35">
      <c r="A89" s="1"/>
      <c r="B89" s="1"/>
      <c r="C89" s="1"/>
      <c r="D89" s="1" t="s">
        <v>88</v>
      </c>
      <c r="E89" s="1"/>
      <c r="F89" s="1"/>
      <c r="G89" s="1"/>
      <c r="H89" s="8"/>
      <c r="I89" s="8">
        <v>0</v>
      </c>
      <c r="J89" s="11">
        <f t="shared" ref="J89:J90" si="68">ROUND((H93-I89),5)</f>
        <v>0</v>
      </c>
      <c r="K89" s="9">
        <v>0</v>
      </c>
      <c r="L89" s="29">
        <f t="shared" si="36"/>
        <v>0</v>
      </c>
      <c r="M89" s="37">
        <v>0</v>
      </c>
      <c r="N89" s="8">
        <v>0</v>
      </c>
      <c r="O89" s="8">
        <f t="shared" si="62"/>
        <v>0</v>
      </c>
      <c r="P89" s="12">
        <v>0</v>
      </c>
      <c r="Q89" s="30">
        <f t="shared" si="37"/>
        <v>0</v>
      </c>
      <c r="R89" s="37">
        <v>0</v>
      </c>
      <c r="S89" s="8"/>
      <c r="T89" s="8">
        <f t="shared" si="63"/>
        <v>0</v>
      </c>
      <c r="U89" s="12"/>
      <c r="V89" s="30">
        <f t="shared" si="64"/>
        <v>0</v>
      </c>
      <c r="W89" s="8">
        <f>R89+M89+H89</f>
        <v>0</v>
      </c>
      <c r="X89" s="8">
        <f t="shared" si="35"/>
        <v>0</v>
      </c>
      <c r="Y89" s="8">
        <f t="shared" si="65"/>
        <v>0</v>
      </c>
      <c r="Z89" s="9">
        <f t="shared" si="66"/>
        <v>0</v>
      </c>
      <c r="AA89" s="13">
        <f t="shared" si="67"/>
        <v>0</v>
      </c>
    </row>
    <row r="90" spans="1:27" ht="15" thickBot="1" x14ac:dyDescent="0.35">
      <c r="A90" s="1"/>
      <c r="B90" s="1"/>
      <c r="C90" s="1" t="s">
        <v>89</v>
      </c>
      <c r="D90" s="1"/>
      <c r="E90" s="1"/>
      <c r="F90" s="1"/>
      <c r="G90" s="1"/>
      <c r="H90" s="19">
        <f t="shared" ref="H90:S90" si="69">ROUND(SUM(H87:H89),5)</f>
        <v>0</v>
      </c>
      <c r="I90" s="19">
        <f t="shared" si="69"/>
        <v>0</v>
      </c>
      <c r="J90" s="8">
        <f t="shared" si="68"/>
        <v>0</v>
      </c>
      <c r="K90" s="20">
        <f t="shared" si="69"/>
        <v>0</v>
      </c>
      <c r="L90" s="33">
        <f t="shared" si="69"/>
        <v>0</v>
      </c>
      <c r="M90" s="41">
        <f t="shared" si="69"/>
        <v>0</v>
      </c>
      <c r="N90" s="19">
        <f t="shared" si="69"/>
        <v>0</v>
      </c>
      <c r="O90" s="19">
        <f t="shared" si="69"/>
        <v>0</v>
      </c>
      <c r="P90" s="9">
        <f t="shared" si="69"/>
        <v>0</v>
      </c>
      <c r="Q90" s="29">
        <f t="shared" si="69"/>
        <v>0</v>
      </c>
      <c r="R90" s="41">
        <f t="shared" si="69"/>
        <v>0</v>
      </c>
      <c r="S90" s="19">
        <f t="shared" si="69"/>
        <v>0</v>
      </c>
      <c r="T90" s="19">
        <f t="shared" si="63"/>
        <v>0</v>
      </c>
      <c r="U90" s="9">
        <f>ROUND(SUM(U87:U89),5)</f>
        <v>0</v>
      </c>
      <c r="V90" s="29">
        <f>ROUND(SUM(V87:V89),5)</f>
        <v>0</v>
      </c>
      <c r="W90" s="19">
        <f>ROUND(SUM(W87:W89),5)</f>
        <v>0</v>
      </c>
      <c r="X90" s="19">
        <f t="shared" ref="X90:X91" si="70">ROUND(I90+N90+S90,5)</f>
        <v>0</v>
      </c>
      <c r="Y90" s="19">
        <f t="shared" si="65"/>
        <v>0</v>
      </c>
      <c r="Z90" s="22">
        <f t="shared" ref="Z90:Z92" si="71">ROUND(K90+P90+U90,5)</f>
        <v>0</v>
      </c>
      <c r="AA90" s="10">
        <f>ROUND(SUM(AA87:AA89),5)</f>
        <v>0</v>
      </c>
    </row>
    <row r="91" spans="1:27" ht="15" thickBot="1" x14ac:dyDescent="0.35">
      <c r="A91" s="1"/>
      <c r="B91" s="1" t="s">
        <v>90</v>
      </c>
      <c r="C91" s="1"/>
      <c r="D91" s="1"/>
      <c r="E91" s="1"/>
      <c r="F91" s="1"/>
      <c r="G91" s="1"/>
      <c r="H91" s="19">
        <f>ROUND(H86-H90,5)</f>
        <v>0</v>
      </c>
      <c r="I91" s="19">
        <f>ROUND(SUM(I86:I86)-I90,5)</f>
        <v>0</v>
      </c>
      <c r="J91" s="19">
        <f>ROUND((H95-I91),5)</f>
        <v>0</v>
      </c>
      <c r="K91" s="20">
        <f>ROUND(SUM(K86:K86)-K90,5)</f>
        <v>0</v>
      </c>
      <c r="L91" s="33">
        <f>ROUND(SUM(L86:L86)-L90,5)</f>
        <v>0</v>
      </c>
      <c r="M91" s="40">
        <f>ROUND(SUM(M86:M86)-M90,5)</f>
        <v>0</v>
      </c>
      <c r="N91" s="17">
        <f>ROUND(SUM(N86:N86)-N90,5)</f>
        <v>0</v>
      </c>
      <c r="O91" s="17">
        <f>ROUND((M91-N91),5)</f>
        <v>0</v>
      </c>
      <c r="P91" s="22">
        <f>ROUND(SUM(P86:P86)-P90,5)</f>
        <v>0</v>
      </c>
      <c r="Q91" s="34">
        <f>ROUND(SUM(Q86:Q86)-Q90,5)</f>
        <v>0</v>
      </c>
      <c r="R91" s="41">
        <f>ROUND(SUM(R86:R86)-R90,5)</f>
        <v>0</v>
      </c>
      <c r="S91" s="19">
        <f>ROUND(SUM(S86:S86)-S90,5)</f>
        <v>0</v>
      </c>
      <c r="T91" s="19">
        <f t="shared" si="63"/>
        <v>0</v>
      </c>
      <c r="U91" s="20">
        <f>ROUND(SUM(U86:U86)-U90,5)</f>
        <v>0</v>
      </c>
      <c r="V91" s="33">
        <f>ROUND(SUM(V86:V86)-V90,5)</f>
        <v>0</v>
      </c>
      <c r="W91" s="19">
        <f>ROUND(SUM(W86:W86)-W90,5)</f>
        <v>0</v>
      </c>
      <c r="X91" s="19">
        <f t="shared" si="70"/>
        <v>0</v>
      </c>
      <c r="Y91" s="19">
        <f t="shared" si="65"/>
        <v>0</v>
      </c>
      <c r="Z91" s="12">
        <f t="shared" si="71"/>
        <v>0</v>
      </c>
      <c r="AA91" s="21">
        <f>ROUND(SUM(AA86:AA86)-AA90,5)</f>
        <v>0</v>
      </c>
    </row>
    <row r="92" spans="1:27" s="3" customFormat="1" ht="10.8" thickBot="1" x14ac:dyDescent="0.25">
      <c r="A92" s="1" t="s">
        <v>91</v>
      </c>
      <c r="B92" s="1"/>
      <c r="C92" s="1"/>
      <c r="D92" s="1"/>
      <c r="E92" s="1"/>
      <c r="F92" s="1"/>
      <c r="G92" s="1"/>
      <c r="H92" s="24">
        <f>ROUND(H85+H91,5)</f>
        <v>-342591.66</v>
      </c>
      <c r="I92" s="24">
        <f>ROUND(I85+I91,5)</f>
        <v>-586320</v>
      </c>
      <c r="J92" s="24">
        <f>ROUND((J85),5)</f>
        <v>243728.34</v>
      </c>
      <c r="K92" s="25">
        <f>ROUND(K85+K91,5)</f>
        <v>-590432.41</v>
      </c>
      <c r="L92" s="36">
        <f>ROUND(L85+L91,5)</f>
        <v>-4112.41</v>
      </c>
      <c r="M92" s="24">
        <f>ROUND(M85+M91,5)</f>
        <v>337403.23</v>
      </c>
      <c r="N92" s="24">
        <f>ROUND(N85+N91,5)</f>
        <v>449895</v>
      </c>
      <c r="O92" s="24">
        <f>ROUND((M92-N92),5)</f>
        <v>-112491.77</v>
      </c>
      <c r="P92" s="25">
        <f>ROUND(P85+P91,5)</f>
        <v>504434</v>
      </c>
      <c r="Q92" s="36">
        <f>ROUND(Q85+Q91,5)</f>
        <v>54539</v>
      </c>
      <c r="R92" s="42">
        <f>ROUND(R85+R91,5)</f>
        <v>106115.54</v>
      </c>
      <c r="S92" s="24">
        <f>ROUND(S85+S91,5)</f>
        <v>112840.82</v>
      </c>
      <c r="T92" s="24">
        <f>ROUND((R92-S92),5)</f>
        <v>-6725.28</v>
      </c>
      <c r="U92" s="25">
        <f>ROUND(U85+U91,5)</f>
        <v>88861</v>
      </c>
      <c r="V92" s="36">
        <f>ROUND(V85+V91,5)</f>
        <v>-23979.82</v>
      </c>
      <c r="W92" s="24">
        <f>ROUND(W85+W91,5)</f>
        <v>100927.11</v>
      </c>
      <c r="X92" s="24">
        <f>ROUND(I92+N92+S92,5)</f>
        <v>-23584.18</v>
      </c>
      <c r="Y92" s="24">
        <f>ROUND((W92-X92),5)</f>
        <v>124511.29</v>
      </c>
      <c r="Z92" s="25">
        <f t="shared" si="71"/>
        <v>2862.59</v>
      </c>
      <c r="AA92" s="26">
        <f>ROUND(AA85+AA91,5)</f>
        <v>26446.77</v>
      </c>
    </row>
    <row r="93" spans="1:27" ht="15" thickTop="1" x14ac:dyDescent="0.3">
      <c r="H93" s="8"/>
      <c r="I93" s="27"/>
      <c r="J93" s="27"/>
      <c r="K93" s="27"/>
      <c r="L93" s="27"/>
      <c r="M93" s="27"/>
      <c r="N93" s="2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x14ac:dyDescent="0.3">
      <c r="H94" s="2"/>
      <c r="I94" s="6"/>
      <c r="Z94" s="27"/>
    </row>
    <row r="95" spans="1:27" x14ac:dyDescent="0.3">
      <c r="H95" s="2"/>
    </row>
    <row r="96" spans="1:27" x14ac:dyDescent="0.3">
      <c r="H96" s="7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AD360B94982478FE7BEE7E574B1D6" ma:contentTypeVersion="19" ma:contentTypeDescription="Create a new document." ma:contentTypeScope="" ma:versionID="9cd540d8139e666e8bc6cbf0c74ee9c5">
  <xsd:schema xmlns:xsd="http://www.w3.org/2001/XMLSchema" xmlns:xs="http://www.w3.org/2001/XMLSchema" xmlns:p="http://schemas.microsoft.com/office/2006/metadata/properties" xmlns:ns2="12492aaf-255c-4cda-84a0-c4f9a9af1f5b" xmlns:ns3="8f577e7d-b316-4dc8-bc1e-48c98e6916c9" targetNamespace="http://schemas.microsoft.com/office/2006/metadata/properties" ma:root="true" ma:fieldsID="a75cde44a1f444d8eaf119f28be48ee1" ns2:_="" ns3:_="">
    <xsd:import namespace="12492aaf-255c-4cda-84a0-c4f9a9af1f5b"/>
    <xsd:import namespace="8f577e7d-b316-4dc8-bc1e-48c98e69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QuickAcces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2aaf-255c-4cda-84a0-c4f9a9af1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QuickAccess" ma:index="21" nillable="true" ma:displayName="Quick Access" ma:format="Dropdown" ma:internalName="QuickAc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"/>
                    <xsd:enumeration value="Communications"/>
                    <xsd:enumeration value="Regulatory"/>
                    <xsd:enumeration value="Executive"/>
                    <xsd:enumeration value="Administrativ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7f72e9-c636-414a-839e-9f0dd5fe5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7e7d-b316-4dc8-bc1e-48c98e69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d6491c-c88c-42e9-80a1-b05f1e7e82e5}" ma:internalName="TaxCatchAll" ma:showField="CatchAllData" ma:web="8f577e7d-b316-4dc8-bc1e-48c98e69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ickAccess xmlns="12492aaf-255c-4cda-84a0-c4f9a9af1f5b" xsi:nil="true"/>
    <TaxCatchAll xmlns="8f577e7d-b316-4dc8-bc1e-48c98e6916c9" xsi:nil="true"/>
    <lcf76f155ced4ddcb4097134ff3c332f xmlns="12492aaf-255c-4cda-84a0-c4f9a9af1f5b">
      <Terms xmlns="http://schemas.microsoft.com/office/infopath/2007/PartnerControls"/>
    </lcf76f155ced4ddcb4097134ff3c332f>
    <SharedWithUsers xmlns="8f577e7d-b316-4dc8-bc1e-48c98e6916c9">
      <UserInfo>
        <DisplayName>Kathy Messerli</DisplayName>
        <AccountId>12</AccountId>
        <AccountType/>
      </UserInfo>
      <UserInfo>
        <DisplayName>MHCA Accounting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289C93E-1E6D-4F63-88E6-31B88A5746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F3215-D11F-4DD9-8169-7C058653D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92aaf-255c-4cda-84a0-c4f9a9af1f5b"/>
    <ds:schemaRef ds:uri="8f577e7d-b316-4dc8-bc1e-48c98e691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A1210-DABB-4F21-85B6-6FC03BCB392C}">
  <ds:schemaRefs>
    <ds:schemaRef ds:uri="http://schemas.microsoft.com/office/2006/metadata/properties"/>
    <ds:schemaRef ds:uri="http://schemas.microsoft.com/office/infopath/2007/PartnerControls"/>
    <ds:schemaRef ds:uri="12492aaf-255c-4cda-84a0-c4f9a9af1f5b"/>
    <ds:schemaRef ds:uri="8f577e7d-b316-4dc8-bc1e-48c98e6916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JP.11.17</vt:lpstr>
      <vt:lpstr>JP.11.02</vt:lpstr>
      <vt:lpstr>JP.10.29</vt:lpstr>
      <vt:lpstr>JP.10.24</vt:lpstr>
      <vt:lpstr>JP.10.24!Print_Titles</vt:lpstr>
      <vt:lpstr>JP.10.29!Print_Titles</vt:lpstr>
      <vt:lpstr>JP.11.02!Print_Titles</vt:lpstr>
      <vt:lpstr>JP.11.17!Print_Titles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MHCA Accounting</dc:creator>
  <cp:keywords/>
  <dc:description/>
  <cp:lastModifiedBy>MHCA Accounting</cp:lastModifiedBy>
  <cp:revision/>
  <cp:lastPrinted>2022-10-31T18:03:51Z</cp:lastPrinted>
  <dcterms:created xsi:type="dcterms:W3CDTF">2021-10-25T14:09:58Z</dcterms:created>
  <dcterms:modified xsi:type="dcterms:W3CDTF">2023-11-17T21:01:47Z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0x0101006DCAD360B94982478FE7BEE7E574B1D6</vt:lpwstr>
  </property>
  <property fmtid="{D5CDD505-2E9C-101B-9397-08002B2CF9AE}" pid="3" name="MediaServiceImageTags">
    <vt:lpwstr/>
  </property>
</Properties>
</file>