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connect.sharepoint.com/sites/MinnesotaHomeCareAssociation/Shared Documents/MHCA/Confidential/Financials/Budgets/2024 Budgets/Round One proposals/"/>
    </mc:Choice>
  </mc:AlternateContent>
  <xr:revisionPtr revIDLastSave="278" documentId="8_{8CBDCDB2-90F9-40E9-905E-1A7F0F310CFA}" xr6:coauthVersionLast="47" xr6:coauthVersionMax="47" xr10:uidLastSave="{CBDC2A95-5035-42C8-B0C6-0AD5885227F9}"/>
  <bookViews>
    <workbookView xWindow="28680" yWindow="-120" windowWidth="29040" windowHeight="15840" xr2:uid="{49CED94A-A064-41E2-A739-4E152503EE90}"/>
  </bookViews>
  <sheets>
    <sheet name="JP.11.02" sheetId="3" r:id="rId1"/>
    <sheet name="JP.10.29" sheetId="2" r:id="rId2"/>
    <sheet name="JP.10.24" sheetId="1" r:id="rId3"/>
  </sheets>
  <definedNames>
    <definedName name="_xlnm.Print_Titles" localSheetId="2">'JP.10.24'!$A:$G,'JP.10.24'!$1:$2</definedName>
    <definedName name="_xlnm.Print_Titles" localSheetId="1">'JP.10.29'!$A:$G,'JP.10.29'!$1:$2</definedName>
    <definedName name="_xlnm.Print_Titles" localSheetId="0">'JP.11.02'!$A:$G,'JP.11.02'!$1:$2</definedName>
    <definedName name="QB_COLUMN_59200" localSheetId="2" hidden="1">'JP.10.24'!$M$2</definedName>
    <definedName name="QB_COLUMN_59200" localSheetId="1" hidden="1">'JP.10.29'!$M$2</definedName>
    <definedName name="QB_COLUMN_59200" localSheetId="0" hidden="1">'JP.11.02'!$M$2</definedName>
    <definedName name="QB_COLUMN_62230" localSheetId="2" hidden="1">'JP.10.24'!$P$2</definedName>
    <definedName name="QB_COLUMN_62230" localSheetId="1" hidden="1">'JP.10.29'!$P$2</definedName>
    <definedName name="QB_COLUMN_62230" localSheetId="0" hidden="1">'JP.11.02'!$P$2</definedName>
    <definedName name="QB_COLUMN_63620" localSheetId="2" hidden="1">'JP.10.24'!$O$2</definedName>
    <definedName name="QB_COLUMN_63620" localSheetId="1" hidden="1">'JP.10.29'!$O$2</definedName>
    <definedName name="QB_COLUMN_63620" localSheetId="0" hidden="1">'JP.11.02'!$O$2</definedName>
    <definedName name="QB_COLUMN_63650" localSheetId="2" hidden="1">'JP.10.24'!#REF!</definedName>
    <definedName name="QB_COLUMN_63650" localSheetId="1" hidden="1">'JP.10.29'!#REF!</definedName>
    <definedName name="QB_COLUMN_63650" localSheetId="0" hidden="1">'JP.11.02'!#REF!</definedName>
    <definedName name="QB_COLUMN_76210" localSheetId="2" hidden="1">'JP.10.24'!$N$2</definedName>
    <definedName name="QB_COLUMN_76210" localSheetId="1" hidden="1">'JP.10.29'!$N$2</definedName>
    <definedName name="QB_COLUMN_76210" localSheetId="0" hidden="1">'JP.11.02'!$N$2</definedName>
    <definedName name="QB_COLUMN_76240" localSheetId="2" hidden="1">'JP.10.24'!#REF!</definedName>
    <definedName name="QB_COLUMN_76240" localSheetId="1" hidden="1">'JP.10.29'!#REF!</definedName>
    <definedName name="QB_COLUMN_76240" localSheetId="0" hidden="1">'JP.11.02'!#REF!</definedName>
    <definedName name="QB_COLUMN_76260" localSheetId="2" hidden="1">'JP.10.24'!#REF!</definedName>
    <definedName name="QB_COLUMN_76260" localSheetId="1" hidden="1">'JP.10.29'!#REF!</definedName>
    <definedName name="QB_COLUMN_76260" localSheetId="0" hidden="1">'JP.11.02'!#REF!</definedName>
    <definedName name="QB_DATA_0" localSheetId="2" hidden="1">'JP.10.24'!#REF!,'JP.10.24'!#REF!,'JP.10.24'!$7:$7,'JP.10.24'!$8:$8,'JP.10.24'!$9:$9,'JP.10.24'!#REF!,'JP.10.24'!#REF!,'JP.10.24'!$12:$12,'JP.10.24'!$13:$13,'JP.10.24'!$14:$14,'JP.10.24'!$15:$15,'JP.10.24'!$20:$20,'JP.10.24'!#REF!,'JP.10.24'!#REF!,'JP.10.24'!#REF!,'JP.10.24'!#REF!</definedName>
    <definedName name="QB_DATA_0" localSheetId="1" hidden="1">'JP.10.29'!#REF!,'JP.10.29'!#REF!,'JP.10.29'!$7:$7,'JP.10.29'!$8:$8,'JP.10.29'!$9:$9,'JP.10.29'!#REF!,'JP.10.29'!#REF!,'JP.10.29'!$12:$12,'JP.10.29'!$13:$13,'JP.10.29'!$14:$14,'JP.10.29'!$15:$15,'JP.10.29'!$20:$20,'JP.10.29'!#REF!,'JP.10.29'!#REF!,'JP.10.29'!#REF!,'JP.10.29'!#REF!</definedName>
    <definedName name="QB_DATA_0" localSheetId="0" hidden="1">'JP.11.02'!#REF!,'JP.11.02'!#REF!,'JP.11.02'!$7:$7,'JP.11.02'!$8:$8,'JP.11.02'!$9:$9,'JP.11.02'!#REF!,'JP.11.02'!#REF!,'JP.11.02'!$12:$12,'JP.11.02'!$13:$13,'JP.11.02'!$14:$14,'JP.11.02'!$15:$15,'JP.11.02'!$20:$20,'JP.11.02'!#REF!,'JP.11.02'!#REF!,'JP.11.02'!#REF!,'JP.11.02'!#REF!</definedName>
    <definedName name="QB_DATA_1" localSheetId="2" hidden="1">'JP.10.24'!#REF!,'JP.10.24'!#REF!,'JP.10.24'!$24:$24,'JP.10.24'!$25:$25,'JP.10.24'!$26:$26,'JP.10.24'!#REF!,'JP.10.24'!#REF!,'JP.10.24'!#REF!,'JP.10.24'!$28:$28,'JP.10.24'!#REF!,'JP.10.24'!#REF!,'JP.10.24'!#REF!,'JP.10.24'!#REF!,'JP.10.24'!#REF!,'JP.10.24'!#REF!,'JP.10.24'!$31:$31</definedName>
    <definedName name="QB_DATA_1" localSheetId="1" hidden="1">'JP.10.29'!#REF!,'JP.10.29'!#REF!,'JP.10.29'!$24:$24,'JP.10.29'!$25:$25,'JP.10.29'!$26:$26,'JP.10.29'!#REF!,'JP.10.29'!#REF!,'JP.10.29'!#REF!,'JP.10.29'!$28:$28,'JP.10.29'!#REF!,'JP.10.29'!#REF!,'JP.10.29'!#REF!,'JP.10.29'!#REF!,'JP.10.29'!#REF!,'JP.10.29'!#REF!,'JP.10.29'!$31:$31</definedName>
    <definedName name="QB_DATA_1" localSheetId="0" hidden="1">'JP.11.02'!#REF!,'JP.11.02'!#REF!,'JP.11.02'!$24:$24,'JP.11.02'!$25:$25,'JP.11.02'!$26:$26,'JP.11.02'!#REF!,'JP.11.02'!#REF!,'JP.11.02'!#REF!,'JP.11.02'!$28:$28,'JP.11.02'!#REF!,'JP.11.02'!#REF!,'JP.11.02'!#REF!,'JP.11.02'!#REF!,'JP.11.02'!#REF!,'JP.11.02'!#REF!,'JP.11.02'!$31:$31</definedName>
    <definedName name="QB_DATA_2" localSheetId="2" hidden="1">'JP.10.24'!$32:$32,'JP.10.24'!#REF!,'JP.10.24'!$33:$33,'JP.10.24'!$34:$34,'JP.10.24'!$35:$35,'JP.10.24'!#REF!,'JP.10.24'!#REF!,'JP.10.24'!#REF!,'JP.10.24'!#REF!,'JP.10.24'!#REF!,'JP.10.24'!#REF!,'JP.10.24'!#REF!,'JP.10.24'!#REF!,'JP.10.24'!#REF!,'JP.10.24'!$42:$42,'JP.10.24'!#REF!</definedName>
    <definedName name="QB_DATA_2" localSheetId="1" hidden="1">'JP.10.29'!$32:$32,'JP.10.29'!#REF!,'JP.10.29'!$33:$33,'JP.10.29'!$34:$34,'JP.10.29'!$35:$35,'JP.10.29'!#REF!,'JP.10.29'!#REF!,'JP.10.29'!#REF!,'JP.10.29'!#REF!,'JP.10.29'!#REF!,'JP.10.29'!#REF!,'JP.10.29'!#REF!,'JP.10.29'!#REF!,'JP.10.29'!#REF!,'JP.10.29'!$42:$42,'JP.10.29'!#REF!</definedName>
    <definedName name="QB_DATA_2" localSheetId="0" hidden="1">'JP.11.02'!$32:$32,'JP.11.02'!#REF!,'JP.11.02'!$33:$33,'JP.11.02'!$34:$34,'JP.11.02'!$35:$35,'JP.11.02'!#REF!,'JP.11.02'!#REF!,'JP.11.02'!#REF!,'JP.11.02'!#REF!,'JP.11.02'!#REF!,'JP.11.02'!#REF!,'JP.11.02'!#REF!,'JP.11.02'!#REF!,'JP.11.02'!#REF!,'JP.11.02'!$42:$42,'JP.11.02'!#REF!</definedName>
    <definedName name="QB_DATA_3" localSheetId="2" hidden="1">'JP.10.24'!#REF!,'JP.10.24'!$44:$44,'JP.10.24'!#REF!,'JP.10.24'!$45:$45,'JP.10.24'!#REF!,'JP.10.24'!#REF!,'JP.10.24'!#REF!,'JP.10.24'!#REF!,'JP.10.24'!$48:$48,'JP.10.24'!$49:$49,'JP.10.24'!$50:$50,'JP.10.24'!$51:$51,'JP.10.24'!$52:$52,'JP.10.24'!$53:$53,'JP.10.24'!#REF!,'JP.10.24'!$54:$54</definedName>
    <definedName name="QB_DATA_3" localSheetId="1" hidden="1">'JP.10.29'!#REF!,'JP.10.29'!$44:$44,'JP.10.29'!#REF!,'JP.10.29'!$45:$45,'JP.10.29'!#REF!,'JP.10.29'!#REF!,'JP.10.29'!#REF!,'JP.10.29'!#REF!,'JP.10.29'!$48:$48,'JP.10.29'!$49:$49,'JP.10.29'!$50:$50,'JP.10.29'!$51:$51,'JP.10.29'!$52:$52,'JP.10.29'!$53:$53,'JP.10.29'!#REF!,'JP.10.29'!$54:$54</definedName>
    <definedName name="QB_DATA_3" localSheetId="0" hidden="1">'JP.11.02'!#REF!,'JP.11.02'!$44:$44,'JP.11.02'!#REF!,'JP.11.02'!$45:$45,'JP.11.02'!#REF!,'JP.11.02'!#REF!,'JP.11.02'!#REF!,'JP.11.02'!#REF!,'JP.11.02'!$48:$48,'JP.11.02'!$49:$49,'JP.11.02'!$50:$50,'JP.11.02'!$51:$51,'JP.11.02'!$52:$52,'JP.11.02'!$53:$53,'JP.11.02'!#REF!,'JP.11.02'!$54:$54</definedName>
    <definedName name="QB_DATA_4" localSheetId="2" hidden="1">'JP.10.24'!$55:$55,'JP.10.24'!$56:$56,'JP.10.24'!#REF!,'JP.10.24'!$58:$58,'JP.10.24'!$59:$59,'JP.10.24'!$60:$60,'JP.10.24'!$61:$61,'JP.10.24'!$62:$62,'JP.10.24'!#REF!,'JP.10.24'!$64:$64,'JP.10.24'!$65:$65,'JP.10.24'!$66:$66,'JP.10.24'!$68:$68,'JP.10.24'!$69:$69,'JP.10.24'!$70:$70,'JP.10.24'!$71:$71</definedName>
    <definedName name="QB_DATA_4" localSheetId="1" hidden="1">'JP.10.29'!$55:$55,'JP.10.29'!$56:$56,'JP.10.29'!#REF!,'JP.10.29'!$58:$58,'JP.10.29'!$59:$59,'JP.10.29'!$60:$60,'JP.10.29'!$61:$61,'JP.10.29'!$62:$62,'JP.10.29'!#REF!,'JP.10.29'!$64:$64,'JP.10.29'!$65:$65,'JP.10.29'!$66:$66,'JP.10.29'!$68:$68,'JP.10.29'!$69:$69,'JP.10.29'!$70:$70,'JP.10.29'!$71:$71</definedName>
    <definedName name="QB_DATA_4" localSheetId="0" hidden="1">'JP.11.02'!$55:$55,'JP.11.02'!$56:$56,'JP.11.02'!#REF!,'JP.11.02'!$58:$58,'JP.11.02'!$59:$59,'JP.11.02'!$60:$60,'JP.11.02'!$61:$61,'JP.11.02'!$62:$62,'JP.11.02'!#REF!,'JP.11.02'!$64:$64,'JP.11.02'!$65:$65,'JP.11.02'!$66:$66,'JP.11.02'!$68:$68,'JP.11.02'!$69:$69,'JP.11.02'!$70:$70,'JP.11.02'!$71:$71</definedName>
    <definedName name="QB_DATA_5" localSheetId="2" hidden="1">'JP.10.24'!$73:$73,'JP.10.24'!#REF!,'JP.10.24'!#REF!,'JP.10.24'!#REF!,'JP.10.24'!$75:$75,'JP.10.24'!$77:$77,'JP.10.24'!$78:$78,'JP.10.24'!#REF!,'JP.10.24'!$79:$79,'JP.10.24'!#REF!,'JP.10.24'!$81:$81,'JP.10.24'!#REF!,'JP.10.24'!#REF!,'JP.10.24'!#REF!,'JP.10.24'!$88:$88,'JP.10.24'!$89:$89</definedName>
    <definedName name="QB_DATA_5" localSheetId="1" hidden="1">'JP.10.29'!$73:$73,'JP.10.29'!#REF!,'JP.10.29'!#REF!,'JP.10.29'!#REF!,'JP.10.29'!$75:$75,'JP.10.29'!$77:$77,'JP.10.29'!$78:$78,'JP.10.29'!#REF!,'JP.10.29'!$79:$79,'JP.10.29'!#REF!,'JP.10.29'!$81:$81,'JP.10.29'!#REF!,'JP.10.29'!#REF!,'JP.10.29'!#REF!,'JP.10.29'!$88:$88,'JP.10.29'!$89:$89</definedName>
    <definedName name="QB_DATA_5" localSheetId="0" hidden="1">'JP.11.02'!$73:$73,'JP.11.02'!#REF!,'JP.11.02'!#REF!,'JP.11.02'!#REF!,'JP.11.02'!$75:$75,'JP.11.02'!$77:$77,'JP.11.02'!$78:$78,'JP.11.02'!#REF!,'JP.11.02'!$79:$79,'JP.11.02'!#REF!,'JP.11.02'!$81:$81,'JP.11.02'!#REF!,'JP.11.02'!#REF!,'JP.11.02'!#REF!,'JP.11.02'!$88:$88,'JP.11.02'!$89:$89</definedName>
    <definedName name="QB_DATA_6" localSheetId="2" hidden="1">'JP.10.24'!#REF!</definedName>
    <definedName name="QB_DATA_6" localSheetId="1" hidden="1">'JP.10.29'!#REF!</definedName>
    <definedName name="QB_DATA_6" localSheetId="0" hidden="1">'JP.11.02'!#REF!</definedName>
    <definedName name="QB_FORMULA_0" localSheetId="2" hidden="1">'JP.10.24'!#REF!,'JP.10.24'!#REF!,'JP.10.24'!$M$10,'JP.10.24'!$N$10,'JP.10.24'!$O$10,'JP.10.24'!$P$10,'JP.10.24'!#REF!,'JP.10.24'!#REF!,'JP.10.24'!#REF!,'JP.10.24'!$O$12,'JP.10.24'!#REF!,'JP.10.24'!$O$13,'JP.10.24'!#REF!,'JP.10.24'!$O$14,'JP.10.24'!#REF!,'JP.10.24'!$O$15</definedName>
    <definedName name="QB_FORMULA_0" localSheetId="1" hidden="1">'JP.10.29'!#REF!,'JP.10.29'!#REF!,'JP.10.29'!$M$10,'JP.10.29'!$N$10,'JP.10.29'!$O$10,'JP.10.29'!$P$10,'JP.10.29'!#REF!,'JP.10.29'!#REF!,'JP.10.29'!#REF!,'JP.10.29'!$O$12,'JP.10.29'!#REF!,'JP.10.29'!$O$13,'JP.10.29'!#REF!,'JP.10.29'!$O$14,'JP.10.29'!#REF!,'JP.10.29'!$O$15</definedName>
    <definedName name="QB_FORMULA_0" localSheetId="0" hidden="1">'JP.11.02'!#REF!,'JP.11.02'!#REF!,'JP.11.02'!$M$10,'JP.11.02'!$N$10,'JP.11.02'!$O$10,'JP.11.02'!$P$10,'JP.11.02'!#REF!,'JP.11.02'!#REF!,'JP.11.02'!#REF!,'JP.11.02'!$O$12,'JP.11.02'!#REF!,'JP.11.02'!$O$13,'JP.11.02'!#REF!,'JP.11.02'!$O$14,'JP.11.02'!#REF!,'JP.11.02'!$O$15</definedName>
    <definedName name="QB_FORMULA_1" localSheetId="2" hidden="1">'JP.10.24'!#REF!,'JP.10.24'!#REF!,'JP.10.24'!#REF!,'JP.10.24'!$M$21,'JP.10.24'!$N$21,'JP.10.24'!$O$21,'JP.10.24'!$P$21,'JP.10.24'!#REF!,'JP.10.24'!#REF!,'JP.10.24'!#REF!,'JP.10.24'!$O$24,'JP.10.24'!#REF!,'JP.10.24'!$O$25,'JP.10.24'!#REF!,'JP.10.24'!$O$26,'JP.10.24'!#REF!</definedName>
    <definedName name="QB_FORMULA_1" localSheetId="1" hidden="1">'JP.10.29'!#REF!,'JP.10.29'!#REF!,'JP.10.29'!#REF!,'JP.10.29'!$M$21,'JP.10.29'!$N$21,'JP.10.29'!$O$21,'JP.10.29'!$P$21,'JP.10.29'!#REF!,'JP.10.29'!#REF!,'JP.10.29'!#REF!,'JP.10.29'!$O$24,'JP.10.29'!#REF!,'JP.10.29'!$O$25,'JP.10.29'!#REF!,'JP.10.29'!$O$26,'JP.10.29'!#REF!</definedName>
    <definedName name="QB_FORMULA_1" localSheetId="0" hidden="1">'JP.11.02'!#REF!,'JP.11.02'!#REF!,'JP.11.02'!#REF!,'JP.11.02'!$M$21,'JP.11.02'!$N$21,'JP.11.02'!$O$21,'JP.11.02'!$P$21,'JP.11.02'!#REF!,'JP.11.02'!#REF!,'JP.11.02'!#REF!,'JP.11.02'!$O$24,'JP.11.02'!#REF!,'JP.11.02'!$O$25,'JP.11.02'!#REF!,'JP.11.02'!$O$26,'JP.11.02'!#REF!</definedName>
    <definedName name="QB_FORMULA_10" localSheetId="2" hidden="1">'JP.10.24'!$M$72,'JP.10.24'!$N$72,'JP.10.24'!$O$72,'JP.10.24'!$P$72,'JP.10.24'!#REF!,'JP.10.24'!#REF!,'JP.10.24'!#REF!,'JP.10.24'!$O$73,'JP.10.24'!#REF!,'JP.10.24'!#REF!,'JP.10.24'!#REF!,'JP.10.24'!$O$75,'JP.10.24'!#REF!,'JP.10.24'!$O$77,'JP.10.24'!#REF!,'JP.10.24'!$O$78</definedName>
    <definedName name="QB_FORMULA_10" localSheetId="1" hidden="1">'JP.10.29'!$M$72,'JP.10.29'!$N$72,'JP.10.29'!$O$72,'JP.10.29'!$P$72,'JP.10.29'!#REF!,'JP.10.29'!#REF!,'JP.10.29'!#REF!,'JP.10.29'!$O$73,'JP.10.29'!#REF!,'JP.10.29'!#REF!,'JP.10.29'!#REF!,'JP.10.29'!$O$75,'JP.10.29'!#REF!,'JP.10.29'!$O$77,'JP.10.29'!#REF!,'JP.10.29'!$O$78</definedName>
    <definedName name="QB_FORMULA_10" localSheetId="0" hidden="1">'JP.11.02'!$M$72,'JP.11.02'!$N$72,'JP.11.02'!$O$72,'JP.11.02'!$P$72,'JP.11.02'!#REF!,'JP.11.02'!#REF!,'JP.11.02'!#REF!,'JP.11.02'!$O$73,'JP.11.02'!#REF!,'JP.11.02'!#REF!,'JP.11.02'!#REF!,'JP.11.02'!$O$75,'JP.11.02'!#REF!,'JP.11.02'!$O$77,'JP.11.02'!#REF!,'JP.11.02'!$O$78</definedName>
    <definedName name="QB_FORMULA_11" localSheetId="2" hidden="1">'JP.10.24'!#REF!,'JP.10.24'!#REF!,'JP.10.24'!#REF!,'JP.10.24'!$M$80,'JP.10.24'!$N$80,'JP.10.24'!$O$80,'JP.10.24'!$P$80,'JP.10.24'!#REF!,'JP.10.24'!#REF!,'JP.10.24'!#REF!,'JP.10.24'!$O$81,'JP.10.24'!#REF!,'JP.10.24'!#REF!,'JP.10.24'!#REF!,'JP.10.24'!$M$83,'JP.10.24'!$N$83</definedName>
    <definedName name="QB_FORMULA_11" localSheetId="1" hidden="1">'JP.10.29'!#REF!,'JP.10.29'!#REF!,'JP.10.29'!#REF!,'JP.10.29'!$M$80,'JP.10.29'!$N$80,'JP.10.29'!$O$80,'JP.10.29'!$P$80,'JP.10.29'!#REF!,'JP.10.29'!#REF!,'JP.10.29'!#REF!,'JP.10.29'!$O$81,'JP.10.29'!#REF!,'JP.10.29'!#REF!,'JP.10.29'!#REF!,'JP.10.29'!$M$83,'JP.10.29'!$N$83</definedName>
    <definedName name="QB_FORMULA_11" localSheetId="0" hidden="1">'JP.11.02'!#REF!,'JP.11.02'!#REF!,'JP.11.02'!#REF!,'JP.11.02'!$M$80,'JP.11.02'!$N$80,'JP.11.02'!$O$80,'JP.11.02'!$P$80,'JP.11.02'!#REF!,'JP.11.02'!#REF!,'JP.11.02'!#REF!,'JP.11.02'!$O$81,'JP.11.02'!#REF!,'JP.11.02'!#REF!,'JP.11.02'!#REF!,'JP.11.02'!$M$83,'JP.11.02'!$N$83</definedName>
    <definedName name="QB_FORMULA_12" localSheetId="2" hidden="1">'JP.10.24'!$O$83,'JP.10.24'!$P$83,'JP.10.24'!#REF!,'JP.10.24'!#REF!,'JP.10.24'!#REF!,'JP.10.24'!$M$84,'JP.10.24'!$N$84,'JP.10.24'!$O$84,'JP.10.24'!$P$84,'JP.10.24'!#REF!,'JP.10.24'!#REF!,'JP.10.24'!#REF!,'JP.10.24'!$M$85,'JP.10.24'!$N$85,'JP.10.24'!$O$85,'JP.10.24'!$P$85</definedName>
    <definedName name="QB_FORMULA_12" localSheetId="1" hidden="1">'JP.10.29'!$O$83,'JP.10.29'!$P$83,'JP.10.29'!#REF!,'JP.10.29'!#REF!,'JP.10.29'!#REF!,'JP.10.29'!$M$84,'JP.10.29'!$N$84,'JP.10.29'!$O$84,'JP.10.29'!$P$84,'JP.10.29'!#REF!,'JP.10.29'!#REF!,'JP.10.29'!#REF!,'JP.10.29'!$M$85,'JP.10.29'!$N$85,'JP.10.29'!$O$85,'JP.10.29'!$P$85</definedName>
    <definedName name="QB_FORMULA_12" localSheetId="0" hidden="1">'JP.11.02'!$O$83,'JP.11.02'!$P$83,'JP.11.02'!#REF!,'JP.11.02'!#REF!,'JP.11.02'!#REF!,'JP.11.02'!$M$84,'JP.11.02'!$N$84,'JP.11.02'!$O$84,'JP.11.02'!$P$84,'JP.11.02'!#REF!,'JP.11.02'!#REF!,'JP.11.02'!#REF!,'JP.11.02'!$M$85,'JP.11.02'!$N$85,'JP.11.02'!$O$85,'JP.11.02'!$P$85</definedName>
    <definedName name="QB_FORMULA_13" localSheetId="2" hidden="1">'JP.10.24'!#REF!,'JP.10.24'!#REF!,'JP.10.24'!#REF!,'JP.10.24'!#REF!,'JP.10.24'!#REF!,'JP.10.24'!$M$90,'JP.10.24'!$P$90,'JP.10.24'!$M$91,'JP.10.24'!$N$91,'JP.10.24'!$O$91,'JP.10.24'!$P$91,'JP.10.24'!#REF!,'JP.10.24'!#REF!,'JP.10.24'!#REF!,'JP.10.24'!$M$92,'JP.10.24'!$N$92</definedName>
    <definedName name="QB_FORMULA_13" localSheetId="1" hidden="1">'JP.10.29'!#REF!,'JP.10.29'!#REF!,'JP.10.29'!#REF!,'JP.10.29'!#REF!,'JP.10.29'!#REF!,'JP.10.29'!$M$90,'JP.10.29'!$P$90,'JP.10.29'!$M$91,'JP.10.29'!$N$91,'JP.10.29'!$O$91,'JP.10.29'!$P$91,'JP.10.29'!#REF!,'JP.10.29'!#REF!,'JP.10.29'!#REF!,'JP.10.29'!$M$92,'JP.10.29'!$N$92</definedName>
    <definedName name="QB_FORMULA_13" localSheetId="0" hidden="1">'JP.11.02'!#REF!,'JP.11.02'!#REF!,'JP.11.02'!#REF!,'JP.11.02'!#REF!,'JP.11.02'!#REF!,'JP.11.02'!$M$90,'JP.11.02'!$P$90,'JP.11.02'!$M$91,'JP.11.02'!$N$91,'JP.11.02'!$O$91,'JP.11.02'!$P$91,'JP.11.02'!#REF!,'JP.11.02'!#REF!,'JP.11.02'!#REF!,'JP.11.02'!$M$92,'JP.11.02'!$N$92</definedName>
    <definedName name="QB_FORMULA_14" localSheetId="2" hidden="1">'JP.10.24'!$O$92,'JP.10.24'!$P$92,'JP.10.24'!#REF!,'JP.10.24'!#REF!,'JP.10.24'!#REF!</definedName>
    <definedName name="QB_FORMULA_14" localSheetId="1" hidden="1">'JP.10.29'!$O$92,'JP.10.29'!$P$92,'JP.10.29'!#REF!,'JP.10.29'!#REF!,'JP.10.29'!#REF!</definedName>
    <definedName name="QB_FORMULA_14" localSheetId="0" hidden="1">'JP.11.02'!$O$92,'JP.11.02'!$P$92,'JP.11.02'!#REF!,'JP.11.02'!#REF!,'JP.11.02'!#REF!</definedName>
    <definedName name="QB_FORMULA_2" localSheetId="2" hidden="1">'JP.10.24'!$M$27,'JP.10.24'!$N$27,'JP.10.24'!$O$27,'JP.10.24'!$P$27,'JP.10.24'!#REF!,'JP.10.24'!#REF!,'JP.10.24'!#REF!,'JP.10.24'!#REF!,'JP.10.24'!#REF!,'JP.10.24'!$O$28,'JP.10.24'!#REF!,'JP.10.24'!#REF!,'JP.10.24'!#REF!,'JP.10.24'!$M$29,'JP.10.24'!$N$29,'JP.10.24'!$O$29</definedName>
    <definedName name="QB_FORMULA_2" localSheetId="1" hidden="1">'JP.10.29'!$M$27,'JP.10.29'!$N$27,'JP.10.29'!$O$27,'JP.10.29'!$P$27,'JP.10.29'!#REF!,'JP.10.29'!#REF!,'JP.10.29'!#REF!,'JP.10.29'!#REF!,'JP.10.29'!#REF!,'JP.10.29'!$O$28,'JP.10.29'!#REF!,'JP.10.29'!#REF!,'JP.10.29'!#REF!,'JP.10.29'!$M$29,'JP.10.29'!$N$29,'JP.10.29'!$O$29</definedName>
    <definedName name="QB_FORMULA_2" localSheetId="0" hidden="1">'JP.11.02'!$M$27,'JP.11.02'!$N$27,'JP.11.02'!$O$27,'JP.11.02'!$P$27,'JP.11.02'!#REF!,'JP.11.02'!#REF!,'JP.11.02'!#REF!,'JP.11.02'!#REF!,'JP.11.02'!#REF!,'JP.11.02'!$O$28,'JP.11.02'!#REF!,'JP.11.02'!#REF!,'JP.11.02'!#REF!,'JP.11.02'!$M$29,'JP.11.02'!$N$29,'JP.11.02'!$O$29</definedName>
    <definedName name="QB_FORMULA_3" localSheetId="2" hidden="1">'JP.10.24'!$P$29,'JP.10.24'!#REF!,'JP.10.24'!#REF!,'JP.10.24'!#REF!,'JP.10.24'!#REF!,'JP.10.24'!#REF!,'JP.10.24'!$O$31,'JP.10.24'!#REF!,'JP.10.24'!#REF!,'JP.10.24'!#REF!,'JP.10.24'!$O$33,'JP.10.24'!#REF!,'JP.10.24'!$O$34,'JP.10.24'!#REF!,'JP.10.24'!#REF!,'JP.10.24'!#REF!</definedName>
    <definedName name="QB_FORMULA_3" localSheetId="1" hidden="1">'JP.10.29'!$P$29,'JP.10.29'!#REF!,'JP.10.29'!#REF!,'JP.10.29'!#REF!,'JP.10.29'!#REF!,'JP.10.29'!#REF!,'JP.10.29'!$O$31,'JP.10.29'!#REF!,'JP.10.29'!#REF!,'JP.10.29'!#REF!,'JP.10.29'!$O$33,'JP.10.29'!#REF!,'JP.10.29'!$O$34,'JP.10.29'!#REF!,'JP.10.29'!#REF!,'JP.10.29'!#REF!</definedName>
    <definedName name="QB_FORMULA_3" localSheetId="0" hidden="1">'JP.11.02'!$P$29,'JP.11.02'!#REF!,'JP.11.02'!#REF!,'JP.11.02'!#REF!,'JP.11.02'!#REF!,'JP.11.02'!#REF!,'JP.11.02'!$O$31,'JP.11.02'!#REF!,'JP.11.02'!#REF!,'JP.11.02'!#REF!,'JP.11.02'!$O$33,'JP.11.02'!#REF!,'JP.11.02'!$O$34,'JP.11.02'!#REF!,'JP.11.02'!#REF!,'JP.11.02'!#REF!</definedName>
    <definedName name="QB_FORMULA_4" localSheetId="2" hidden="1">'JP.10.24'!$M$36,'JP.10.24'!$N$36,'JP.10.24'!$O$36,'JP.10.24'!$P$36,'JP.10.24'!#REF!,'JP.10.24'!#REF!,'JP.10.24'!#REF!,'JP.10.24'!#REF!,'JP.10.24'!#REF!,'JP.10.24'!$M$39,'JP.10.24'!$N$39,'JP.10.24'!$O$39,'JP.10.24'!$P$39,'JP.10.24'!#REF!,'JP.10.24'!#REF!,'JP.10.24'!#REF!</definedName>
    <definedName name="QB_FORMULA_4" localSheetId="1" hidden="1">'JP.10.29'!$M$36,'JP.10.29'!$N$36,'JP.10.29'!$O$36,'JP.10.29'!$P$36,'JP.10.29'!#REF!,'JP.10.29'!#REF!,'JP.10.29'!#REF!,'JP.10.29'!#REF!,'JP.10.29'!#REF!,'JP.10.29'!$M$39,'JP.10.29'!$N$39,'JP.10.29'!$O$39,'JP.10.29'!$P$39,'JP.10.29'!#REF!,'JP.10.29'!#REF!,'JP.10.29'!#REF!</definedName>
    <definedName name="QB_FORMULA_4" localSheetId="0" hidden="1">'JP.11.02'!$M$36,'JP.11.02'!$N$36,'JP.11.02'!$O$36,'JP.11.02'!$P$36,'JP.11.02'!#REF!,'JP.11.02'!#REF!,'JP.11.02'!#REF!,'JP.11.02'!#REF!,'JP.11.02'!#REF!,'JP.11.02'!$M$39,'JP.11.02'!$N$39,'JP.11.02'!$O$39,'JP.11.02'!$P$39,'JP.11.02'!#REF!,'JP.11.02'!#REF!,'JP.11.02'!#REF!</definedName>
    <definedName name="QB_FORMULA_5" localSheetId="2" hidden="1">'JP.10.24'!#REF!,'JP.10.24'!#REF!,'JP.10.24'!$M$40,'JP.10.24'!$N$40,'JP.10.24'!$O$40,'JP.10.24'!$P$40,'JP.10.24'!#REF!,'JP.10.24'!#REF!,'JP.10.24'!#REF!,'JP.10.24'!$O$42,'JP.10.24'!#REF!,'JP.10.24'!#REF!,'JP.10.24'!#REF!,'JP.10.24'!#REF!,'JP.10.24'!#REF!,'JP.10.24'!$O$44</definedName>
    <definedName name="QB_FORMULA_5" localSheetId="1" hidden="1">'JP.10.29'!#REF!,'JP.10.29'!#REF!,'JP.10.29'!$M$40,'JP.10.29'!$N$40,'JP.10.29'!$O$40,'JP.10.29'!$P$40,'JP.10.29'!#REF!,'JP.10.29'!#REF!,'JP.10.29'!#REF!,'JP.10.29'!$O$42,'JP.10.29'!#REF!,'JP.10.29'!#REF!,'JP.10.29'!#REF!,'JP.10.29'!#REF!,'JP.10.29'!#REF!,'JP.10.29'!$O$44</definedName>
    <definedName name="QB_FORMULA_5" localSheetId="0" hidden="1">'JP.11.02'!#REF!,'JP.11.02'!#REF!,'JP.11.02'!$M$40,'JP.11.02'!$N$40,'JP.11.02'!$O$40,'JP.11.02'!$P$40,'JP.11.02'!#REF!,'JP.11.02'!#REF!,'JP.11.02'!#REF!,'JP.11.02'!$O$42,'JP.11.02'!#REF!,'JP.11.02'!#REF!,'JP.11.02'!#REF!,'JP.11.02'!#REF!,'JP.11.02'!#REF!,'JP.11.02'!$O$44</definedName>
    <definedName name="QB_FORMULA_6" localSheetId="2" hidden="1">'JP.10.24'!#REF!,'JP.10.24'!$O$45,'JP.10.24'!#REF!,'JP.10.24'!$M$46,'JP.10.24'!$N$46,'JP.10.24'!$O$46,'JP.10.24'!$P$46,'JP.10.24'!#REF!,'JP.10.24'!#REF!,'JP.10.24'!#REF!,'JP.10.24'!$O$48,'JP.10.24'!#REF!,'JP.10.24'!$O$49,'JP.10.24'!#REF!,'JP.10.24'!$O$50,'JP.10.24'!#REF!</definedName>
    <definedName name="QB_FORMULA_6" localSheetId="1" hidden="1">'JP.10.29'!#REF!,'JP.10.29'!$O$45,'JP.10.29'!#REF!,'JP.10.29'!$M$46,'JP.10.29'!$N$46,'JP.10.29'!$O$46,'JP.10.29'!$P$46,'JP.10.29'!#REF!,'JP.10.29'!#REF!,'JP.10.29'!#REF!,'JP.10.29'!$O$48,'JP.10.29'!#REF!,'JP.10.29'!$O$49,'JP.10.29'!#REF!,'JP.10.29'!$O$50,'JP.10.29'!#REF!</definedName>
    <definedName name="QB_FORMULA_6" localSheetId="0" hidden="1">'JP.11.02'!#REF!,'JP.11.02'!$O$45,'JP.11.02'!#REF!,'JP.11.02'!$M$46,'JP.11.02'!$N$46,'JP.11.02'!$O$46,'JP.11.02'!$P$46,'JP.11.02'!#REF!,'JP.11.02'!#REF!,'JP.11.02'!#REF!,'JP.11.02'!$O$48,'JP.11.02'!#REF!,'JP.11.02'!$O$49,'JP.11.02'!#REF!,'JP.11.02'!$O$50,'JP.11.02'!#REF!</definedName>
    <definedName name="QB_FORMULA_7" localSheetId="2" hidden="1">'JP.10.24'!$O$51,'JP.10.24'!#REF!,'JP.10.24'!$O$52,'JP.10.24'!#REF!,'JP.10.24'!$O$53,'JP.10.24'!#REF!,'JP.10.24'!$O$54,'JP.10.24'!#REF!,'JP.10.24'!#REF!,'JP.10.24'!#REF!,'JP.10.24'!#REF!,'JP.10.24'!#REF!,'JP.10.24'!#REF!,'JP.10.24'!#REF!,'JP.10.24'!#REF!,'JP.10.24'!$O$55</definedName>
    <definedName name="QB_FORMULA_7" localSheetId="1" hidden="1">'JP.10.29'!$O$51,'JP.10.29'!#REF!,'JP.10.29'!$O$52,'JP.10.29'!#REF!,'JP.10.29'!$O$53,'JP.10.29'!#REF!,'JP.10.29'!$O$54,'JP.10.29'!#REF!,'JP.10.29'!#REF!,'JP.10.29'!#REF!,'JP.10.29'!#REF!,'JP.10.29'!#REF!,'JP.10.29'!#REF!,'JP.10.29'!#REF!,'JP.10.29'!#REF!,'JP.10.29'!$O$55</definedName>
    <definedName name="QB_FORMULA_7" localSheetId="0" hidden="1">'JP.11.02'!$O$51,'JP.11.02'!#REF!,'JP.11.02'!$O$52,'JP.11.02'!#REF!,'JP.11.02'!$O$53,'JP.11.02'!#REF!,'JP.11.02'!$O$54,'JP.11.02'!#REF!,'JP.11.02'!#REF!,'JP.11.02'!#REF!,'JP.11.02'!#REF!,'JP.11.02'!#REF!,'JP.11.02'!#REF!,'JP.11.02'!#REF!,'JP.11.02'!#REF!,'JP.11.02'!$O$55</definedName>
    <definedName name="QB_FORMULA_8" localSheetId="2" hidden="1">'JP.10.24'!#REF!,'JP.10.24'!$O$56,'JP.10.24'!#REF!,'JP.10.24'!$O$58,'JP.10.24'!#REF!,'JP.10.24'!$O$59,'JP.10.24'!#REF!,'JP.10.24'!$O$60,'JP.10.24'!#REF!,'JP.10.24'!$O$61,'JP.10.24'!#REF!,'JP.10.24'!$O$62,'JP.10.24'!#REF!,'JP.10.24'!$M$63,'JP.10.24'!$N$63,'JP.10.24'!$O$63</definedName>
    <definedName name="QB_FORMULA_8" localSheetId="1" hidden="1">'JP.10.29'!#REF!,'JP.10.29'!$O$56,'JP.10.29'!#REF!,'JP.10.29'!$O$58,'JP.10.29'!#REF!,'JP.10.29'!$O$59,'JP.10.29'!#REF!,'JP.10.29'!$O$60,'JP.10.29'!#REF!,'JP.10.29'!$O$61,'JP.10.29'!#REF!,'JP.10.29'!$O$62,'JP.10.29'!#REF!,'JP.10.29'!$M$63,'JP.10.29'!$N$63,'JP.10.29'!$O$63</definedName>
    <definedName name="QB_FORMULA_8" localSheetId="0" hidden="1">'JP.11.02'!#REF!,'JP.11.02'!$O$56,'JP.11.02'!#REF!,'JP.11.02'!$O$58,'JP.11.02'!#REF!,'JP.11.02'!$O$59,'JP.11.02'!#REF!,'JP.11.02'!$O$60,'JP.11.02'!#REF!,'JP.11.02'!$O$61,'JP.11.02'!#REF!,'JP.11.02'!$O$62,'JP.11.02'!#REF!,'JP.11.02'!$M$63,'JP.11.02'!$N$63,'JP.11.02'!$O$63</definedName>
    <definedName name="QB_FORMULA_9" localSheetId="2" hidden="1">'JP.10.24'!$P$63,'JP.10.24'!#REF!,'JP.10.24'!#REF!,'JP.10.24'!#REF!,'JP.10.24'!$O$64,'JP.10.24'!#REF!,'JP.10.24'!$O$65,'JP.10.24'!#REF!,'JP.10.24'!$O$66,'JP.10.24'!#REF!,'JP.10.24'!$O$68,'JP.10.24'!#REF!,'JP.10.24'!$O$69,'JP.10.24'!#REF!,'JP.10.24'!$O$70,'JP.10.24'!#REF!</definedName>
    <definedName name="QB_FORMULA_9" localSheetId="1" hidden="1">'JP.10.29'!$P$63,'JP.10.29'!#REF!,'JP.10.29'!#REF!,'JP.10.29'!#REF!,'JP.10.29'!$O$64,'JP.10.29'!#REF!,'JP.10.29'!$O$65,'JP.10.29'!#REF!,'JP.10.29'!$O$66,'JP.10.29'!#REF!,'JP.10.29'!$O$68,'JP.10.29'!#REF!,'JP.10.29'!$O$69,'JP.10.29'!#REF!,'JP.10.29'!$O$70,'JP.10.29'!#REF!</definedName>
    <definedName name="QB_FORMULA_9" localSheetId="0" hidden="1">'JP.11.02'!$P$63,'JP.11.02'!#REF!,'JP.11.02'!#REF!,'JP.11.02'!#REF!,'JP.11.02'!$O$64,'JP.11.02'!#REF!,'JP.11.02'!$O$65,'JP.11.02'!#REF!,'JP.11.02'!$O$66,'JP.11.02'!#REF!,'JP.11.02'!$O$68,'JP.11.02'!#REF!,'JP.11.02'!$O$69,'JP.11.02'!#REF!,'JP.11.02'!$O$70,'JP.11.02'!#REF!</definedName>
    <definedName name="QB_ROW_102250" localSheetId="2" hidden="1">'JP.10.24'!$F$52</definedName>
    <definedName name="QB_ROW_102250" localSheetId="1" hidden="1">'JP.10.29'!$F$52</definedName>
    <definedName name="QB_ROW_102250" localSheetId="0" hidden="1">'JP.11.02'!$F$52</definedName>
    <definedName name="QB_ROW_104250" localSheetId="2" hidden="1">'JP.10.24'!$F$73</definedName>
    <definedName name="QB_ROW_104250" localSheetId="1" hidden="1">'JP.10.29'!$F$73</definedName>
    <definedName name="QB_ROW_104250" localSheetId="0" hidden="1">'JP.11.02'!$F$73</definedName>
    <definedName name="QB_ROW_109250" localSheetId="2" hidden="1">'JP.10.24'!$F$50</definedName>
    <definedName name="QB_ROW_109250" localSheetId="1" hidden="1">'JP.10.29'!$F$50</definedName>
    <definedName name="QB_ROW_109250" localSheetId="0" hidden="1">'JP.11.02'!$F$50</definedName>
    <definedName name="QB_ROW_111250" localSheetId="2" hidden="1">'JP.10.24'!$F$31</definedName>
    <definedName name="QB_ROW_111250" localSheetId="1" hidden="1">'JP.10.29'!$F$31</definedName>
    <definedName name="QB_ROW_111250" localSheetId="0" hidden="1">'JP.11.02'!$F$31</definedName>
    <definedName name="QB_ROW_112250" localSheetId="2" hidden="1">'JP.10.24'!$F$53</definedName>
    <definedName name="QB_ROW_112250" localSheetId="1" hidden="1">'JP.10.29'!$F$53</definedName>
    <definedName name="QB_ROW_112250" localSheetId="0" hidden="1">'JP.11.02'!$F$53</definedName>
    <definedName name="QB_ROW_113250" localSheetId="2" hidden="1">'JP.10.24'!#REF!</definedName>
    <definedName name="QB_ROW_113250" localSheetId="1" hidden="1">'JP.10.29'!#REF!</definedName>
    <definedName name="QB_ROW_113250" localSheetId="0" hidden="1">'JP.11.02'!#REF!</definedName>
    <definedName name="QB_ROW_114250" localSheetId="2" hidden="1">'JP.10.24'!#REF!</definedName>
    <definedName name="QB_ROW_114250" localSheetId="1" hidden="1">'JP.10.29'!#REF!</definedName>
    <definedName name="QB_ROW_114250" localSheetId="0" hidden="1">'JP.11.02'!#REF!</definedName>
    <definedName name="QB_ROW_115250" localSheetId="2" hidden="1">'JP.10.24'!$F$81</definedName>
    <definedName name="QB_ROW_115250" localSheetId="1" hidden="1">'JP.10.29'!$F$81</definedName>
    <definedName name="QB_ROW_115250" localSheetId="0" hidden="1">'JP.11.02'!$F$81</definedName>
    <definedName name="QB_ROW_121260" localSheetId="2" hidden="1">'JP.10.24'!$G$68</definedName>
    <definedName name="QB_ROW_121260" localSheetId="1" hidden="1">'JP.10.29'!$G$68</definedName>
    <definedName name="QB_ROW_121260" localSheetId="0" hidden="1">'JP.11.02'!$G$68</definedName>
    <definedName name="QB_ROW_122260" localSheetId="2" hidden="1">'JP.10.24'!$G$69</definedName>
    <definedName name="QB_ROW_122260" localSheetId="1" hidden="1">'JP.10.29'!$G$69</definedName>
    <definedName name="QB_ROW_122260" localSheetId="0" hidden="1">'JP.11.02'!$G$69</definedName>
    <definedName name="QB_ROW_128260" localSheetId="2" hidden="1">'JP.10.24'!$G$77</definedName>
    <definedName name="QB_ROW_128260" localSheetId="1" hidden="1">'JP.10.29'!$G$77</definedName>
    <definedName name="QB_ROW_128260" localSheetId="0" hidden="1">'JP.11.02'!$G$77</definedName>
    <definedName name="QB_ROW_129250" localSheetId="2" hidden="1">'JP.10.24'!#REF!</definedName>
    <definedName name="QB_ROW_129250" localSheetId="1" hidden="1">'JP.10.29'!#REF!</definedName>
    <definedName name="QB_ROW_129250" localSheetId="0" hidden="1">'JP.11.02'!#REF!</definedName>
    <definedName name="QB_ROW_131250" localSheetId="2" hidden="1">'JP.10.24'!#REF!</definedName>
    <definedName name="QB_ROW_131250" localSheetId="1" hidden="1">'JP.10.29'!#REF!</definedName>
    <definedName name="QB_ROW_131250" localSheetId="0" hidden="1">'JP.11.02'!#REF!</definedName>
    <definedName name="QB_ROW_132260" localSheetId="2" hidden="1">'JP.10.24'!$G$24</definedName>
    <definedName name="QB_ROW_132260" localSheetId="1" hidden="1">'JP.10.29'!$G$24</definedName>
    <definedName name="QB_ROW_132260" localSheetId="0" hidden="1">'JP.11.02'!$G$24</definedName>
    <definedName name="QB_ROW_135260" localSheetId="2" hidden="1">'JP.10.24'!#REF!</definedName>
    <definedName name="QB_ROW_135260" localSheetId="1" hidden="1">'JP.10.29'!#REF!</definedName>
    <definedName name="QB_ROW_135260" localSheetId="0" hidden="1">'JP.11.02'!#REF!</definedName>
    <definedName name="QB_ROW_136260" localSheetId="2" hidden="1">'JP.10.24'!$G$70</definedName>
    <definedName name="QB_ROW_136260" localSheetId="1" hidden="1">'JP.10.29'!$G$70</definedName>
    <definedName name="QB_ROW_136260" localSheetId="0" hidden="1">'JP.11.02'!$G$70</definedName>
    <definedName name="QB_ROW_140240" localSheetId="2" hidden="1">'JP.10.24'!#REF!</definedName>
    <definedName name="QB_ROW_140240" localSheetId="1" hidden="1">'JP.10.29'!#REF!</definedName>
    <definedName name="QB_ROW_140240" localSheetId="0" hidden="1">'JP.11.02'!#REF!</definedName>
    <definedName name="QB_ROW_143050" localSheetId="2" hidden="1">'JP.10.24'!#REF!</definedName>
    <definedName name="QB_ROW_143050" localSheetId="1" hidden="1">'JP.10.29'!#REF!</definedName>
    <definedName name="QB_ROW_143050" localSheetId="0" hidden="1">'JP.11.02'!#REF!</definedName>
    <definedName name="QB_ROW_143260" localSheetId="2" hidden="1">'JP.10.24'!#REF!</definedName>
    <definedName name="QB_ROW_143260" localSheetId="1" hidden="1">'JP.10.29'!#REF!</definedName>
    <definedName name="QB_ROW_143260" localSheetId="0" hidden="1">'JP.11.02'!#REF!</definedName>
    <definedName name="QB_ROW_143350" localSheetId="2" hidden="1">'JP.10.24'!#REF!</definedName>
    <definedName name="QB_ROW_143350" localSheetId="1" hidden="1">'JP.10.29'!#REF!</definedName>
    <definedName name="QB_ROW_143350" localSheetId="0" hidden="1">'JP.11.02'!#REF!</definedName>
    <definedName name="QB_ROW_144260" localSheetId="2" hidden="1">'JP.10.24'!#REF!</definedName>
    <definedName name="QB_ROW_144260" localSheetId="1" hidden="1">'JP.10.29'!#REF!</definedName>
    <definedName name="QB_ROW_144260" localSheetId="0" hidden="1">'JP.11.02'!#REF!</definedName>
    <definedName name="QB_ROW_156240" localSheetId="2" hidden="1">'JP.10.24'!#REF!</definedName>
    <definedName name="QB_ROW_156240" localSheetId="1" hidden="1">'JP.10.29'!#REF!</definedName>
    <definedName name="QB_ROW_156240" localSheetId="0" hidden="1">'JP.11.02'!#REF!</definedName>
    <definedName name="QB_ROW_159250" localSheetId="2" hidden="1">'JP.10.24'!$F$55</definedName>
    <definedName name="QB_ROW_159250" localSheetId="1" hidden="1">'JP.10.29'!$F$55</definedName>
    <definedName name="QB_ROW_159250" localSheetId="0" hidden="1">'JP.11.02'!$F$55</definedName>
    <definedName name="QB_ROW_163250" localSheetId="2" hidden="1">'JP.10.24'!#REF!</definedName>
    <definedName name="QB_ROW_163250" localSheetId="1" hidden="1">'JP.10.29'!#REF!</definedName>
    <definedName name="QB_ROW_163250" localSheetId="0" hidden="1">'JP.11.02'!#REF!</definedName>
    <definedName name="QB_ROW_164250" localSheetId="2" hidden="1">'JP.10.24'!#REF!</definedName>
    <definedName name="QB_ROW_164250" localSheetId="1" hidden="1">'JP.10.29'!#REF!</definedName>
    <definedName name="QB_ROW_164250" localSheetId="0" hidden="1">'JP.11.02'!#REF!</definedName>
    <definedName name="QB_ROW_165040" localSheetId="2" hidden="1">'JP.10.24'!$E$22</definedName>
    <definedName name="QB_ROW_165040" localSheetId="1" hidden="1">'JP.10.29'!$E$22</definedName>
    <definedName name="QB_ROW_165040" localSheetId="0" hidden="1">'JP.11.02'!$E$22</definedName>
    <definedName name="QB_ROW_165250" localSheetId="2" hidden="1">'JP.10.24'!#REF!</definedName>
    <definedName name="QB_ROW_165250" localSheetId="1" hidden="1">'JP.10.29'!#REF!</definedName>
    <definedName name="QB_ROW_165250" localSheetId="0" hidden="1">'JP.11.02'!#REF!</definedName>
    <definedName name="QB_ROW_165340" localSheetId="2" hidden="1">'JP.10.24'!$E$29</definedName>
    <definedName name="QB_ROW_165340" localSheetId="1" hidden="1">'JP.10.29'!$E$29</definedName>
    <definedName name="QB_ROW_165340" localSheetId="0" hidden="1">'JP.11.02'!$E$29</definedName>
    <definedName name="QB_ROW_166040" localSheetId="2" hidden="1">'JP.10.24'!$E$43</definedName>
    <definedName name="QB_ROW_166040" localSheetId="1" hidden="1">'JP.10.29'!$E$43</definedName>
    <definedName name="QB_ROW_166040" localSheetId="0" hidden="1">'JP.11.02'!$E$43</definedName>
    <definedName name="QB_ROW_166250" localSheetId="2" hidden="1">'JP.10.24'!#REF!</definedName>
    <definedName name="QB_ROW_166250" localSheetId="1" hidden="1">'JP.10.29'!#REF!</definedName>
    <definedName name="QB_ROW_166250" localSheetId="0" hidden="1">'JP.11.02'!#REF!</definedName>
    <definedName name="QB_ROW_166340" localSheetId="2" hidden="1">'JP.10.24'!$E$46</definedName>
    <definedName name="QB_ROW_166340" localSheetId="1" hidden="1">'JP.10.29'!$E$46</definedName>
    <definedName name="QB_ROW_166340" localSheetId="0" hidden="1">'JP.11.02'!$E$46</definedName>
    <definedName name="QB_ROW_167250" localSheetId="2" hidden="1">'JP.10.24'!$F$75</definedName>
    <definedName name="QB_ROW_167250" localSheetId="1" hidden="1">'JP.10.29'!$F$75</definedName>
    <definedName name="QB_ROW_167250" localSheetId="0" hidden="1">'JP.11.02'!$F$75</definedName>
    <definedName name="QB_ROW_168050" localSheetId="2" hidden="1">'JP.10.24'!$F$76</definedName>
    <definedName name="QB_ROW_168050" localSheetId="1" hidden="1">'JP.10.29'!$F$76</definedName>
    <definedName name="QB_ROW_168050" localSheetId="0" hidden="1">'JP.11.02'!$F$76</definedName>
    <definedName name="QB_ROW_168260" localSheetId="2" hidden="1">'JP.10.24'!$G$79</definedName>
    <definedName name="QB_ROW_168260" localSheetId="1" hidden="1">'JP.10.29'!$G$79</definedName>
    <definedName name="QB_ROW_168260" localSheetId="0" hidden="1">'JP.11.02'!$G$79</definedName>
    <definedName name="QB_ROW_168350" localSheetId="2" hidden="1">'JP.10.24'!$F$80</definedName>
    <definedName name="QB_ROW_168350" localSheetId="1" hidden="1">'JP.10.29'!$F$80</definedName>
    <definedName name="QB_ROW_168350" localSheetId="0" hidden="1">'JP.11.02'!$F$80</definedName>
    <definedName name="QB_ROW_169040" localSheetId="2" hidden="1">'JP.10.24'!$E$47</definedName>
    <definedName name="QB_ROW_169040" localSheetId="1" hidden="1">'JP.10.29'!$E$47</definedName>
    <definedName name="QB_ROW_169040" localSheetId="0" hidden="1">'JP.11.02'!$E$47</definedName>
    <definedName name="QB_ROW_169250" localSheetId="2" hidden="1">'JP.10.24'!#REF!</definedName>
    <definedName name="QB_ROW_169250" localSheetId="1" hidden="1">'JP.10.29'!#REF!</definedName>
    <definedName name="QB_ROW_169250" localSheetId="0" hidden="1">'JP.11.02'!#REF!</definedName>
    <definedName name="QB_ROW_169340" localSheetId="2" hidden="1">'JP.10.24'!$E$83</definedName>
    <definedName name="QB_ROW_169340" localSheetId="1" hidden="1">'JP.10.29'!$E$83</definedName>
    <definedName name="QB_ROW_169340" localSheetId="0" hidden="1">'JP.11.02'!$E$83</definedName>
    <definedName name="QB_ROW_170240" localSheetId="2" hidden="1">'JP.10.24'!#REF!</definedName>
    <definedName name="QB_ROW_170240" localSheetId="1" hidden="1">'JP.10.29'!#REF!</definedName>
    <definedName name="QB_ROW_170240" localSheetId="0" hidden="1">'JP.11.02'!#REF!</definedName>
    <definedName name="QB_ROW_171040" localSheetId="2" hidden="1">'JP.10.24'!$E$30</definedName>
    <definedName name="QB_ROW_171040" localSheetId="1" hidden="1">'JP.10.29'!$E$30</definedName>
    <definedName name="QB_ROW_171040" localSheetId="0" hidden="1">'JP.11.02'!$E$30</definedName>
    <definedName name="QB_ROW_171250" localSheetId="2" hidden="1">'JP.10.24'!#REF!</definedName>
    <definedName name="QB_ROW_171250" localSheetId="1" hidden="1">'JP.10.29'!#REF!</definedName>
    <definedName name="QB_ROW_171250" localSheetId="0" hidden="1">'JP.11.02'!#REF!</definedName>
    <definedName name="QB_ROW_171340" localSheetId="2" hidden="1">'JP.10.24'!$E$36</definedName>
    <definedName name="QB_ROW_171340" localSheetId="1" hidden="1">'JP.10.29'!$E$36</definedName>
    <definedName name="QB_ROW_171340" localSheetId="0" hidden="1">'JP.11.02'!$E$36</definedName>
    <definedName name="QB_ROW_172250" localSheetId="2" hidden="1">'JP.10.24'!$F$44</definedName>
    <definedName name="QB_ROW_172250" localSheetId="1" hidden="1">'JP.10.29'!$F$44</definedName>
    <definedName name="QB_ROW_172250" localSheetId="0" hidden="1">'JP.11.02'!$F$44</definedName>
    <definedName name="QB_ROW_173250" localSheetId="2" hidden="1">'JP.10.24'!#REF!</definedName>
    <definedName name="QB_ROW_173250" localSheetId="1" hidden="1">'JP.10.29'!#REF!</definedName>
    <definedName name="QB_ROW_173250" localSheetId="0" hidden="1">'JP.11.02'!#REF!</definedName>
    <definedName name="QB_ROW_175250" localSheetId="2" hidden="1">'JP.10.24'!$F$45</definedName>
    <definedName name="QB_ROW_175250" localSheetId="1" hidden="1">'JP.10.29'!$F$45</definedName>
    <definedName name="QB_ROW_175250" localSheetId="0" hidden="1">'JP.11.02'!$F$45</definedName>
    <definedName name="QB_ROW_177250" localSheetId="2" hidden="1">'JP.10.24'!#REF!</definedName>
    <definedName name="QB_ROW_177250" localSheetId="1" hidden="1">'JP.10.29'!#REF!</definedName>
    <definedName name="QB_ROW_177250" localSheetId="0" hidden="1">'JP.11.02'!#REF!</definedName>
    <definedName name="QB_ROW_18301" localSheetId="2" hidden="1">'JP.10.24'!$A$92</definedName>
    <definedName name="QB_ROW_18301" localSheetId="1" hidden="1">'JP.10.29'!$A$92</definedName>
    <definedName name="QB_ROW_18301" localSheetId="0" hidden="1">'JP.11.02'!$A$92</definedName>
    <definedName name="QB_ROW_188250" localSheetId="2" hidden="1">'JP.10.24'!$F$32</definedName>
    <definedName name="QB_ROW_188250" localSheetId="1" hidden="1">'JP.10.29'!$F$32</definedName>
    <definedName name="QB_ROW_188250" localSheetId="0" hidden="1">'JP.11.02'!$F$32</definedName>
    <definedName name="QB_ROW_189250" localSheetId="2" hidden="1">'JP.10.24'!#REF!</definedName>
    <definedName name="QB_ROW_189250" localSheetId="1" hidden="1">'JP.10.29'!#REF!</definedName>
    <definedName name="QB_ROW_189250" localSheetId="0" hidden="1">'JP.11.02'!#REF!</definedName>
    <definedName name="QB_ROW_19011" localSheetId="2" hidden="1">'JP.10.24'!$B$3</definedName>
    <definedName name="QB_ROW_19011" localSheetId="1" hidden="1">'JP.10.29'!$B$3</definedName>
    <definedName name="QB_ROW_19011" localSheetId="0" hidden="1">'JP.11.02'!$B$3</definedName>
    <definedName name="QB_ROW_191250" localSheetId="2" hidden="1">'JP.10.24'!$F$33</definedName>
    <definedName name="QB_ROW_191250" localSheetId="1" hidden="1">'JP.10.29'!$F$33</definedName>
    <definedName name="QB_ROW_191250" localSheetId="0" hidden="1">'JP.11.02'!$F$33</definedName>
    <definedName name="QB_ROW_19311" localSheetId="2" hidden="1">'JP.10.24'!$B$85</definedName>
    <definedName name="QB_ROW_19311" localSheetId="1" hidden="1">'JP.10.29'!$B$85</definedName>
    <definedName name="QB_ROW_19311" localSheetId="0" hidden="1">'JP.11.02'!$B$85</definedName>
    <definedName name="QB_ROW_195240" localSheetId="2" hidden="1">'JP.10.24'!#REF!</definedName>
    <definedName name="QB_ROW_195240" localSheetId="1" hidden="1">'JP.10.29'!#REF!</definedName>
    <definedName name="QB_ROW_195240" localSheetId="0" hidden="1">'JP.11.02'!#REF!</definedName>
    <definedName name="QB_ROW_20031" localSheetId="2" hidden="1">'JP.10.24'!$D$4</definedName>
    <definedName name="QB_ROW_20031" localSheetId="1" hidden="1">'JP.10.29'!$D$4</definedName>
    <definedName name="QB_ROW_20031" localSheetId="0" hidden="1">'JP.11.02'!$D$4</definedName>
    <definedName name="QB_ROW_201250" localSheetId="2" hidden="1">'JP.10.24'!#REF!</definedName>
    <definedName name="QB_ROW_201250" localSheetId="1" hidden="1">'JP.10.29'!#REF!</definedName>
    <definedName name="QB_ROW_201250" localSheetId="0" hidden="1">'JP.11.02'!#REF!</definedName>
    <definedName name="QB_ROW_202050" localSheetId="2" hidden="1">'JP.10.24'!#REF!</definedName>
    <definedName name="QB_ROW_202050" localSheetId="1" hidden="1">'JP.10.29'!#REF!</definedName>
    <definedName name="QB_ROW_202050" localSheetId="0" hidden="1">'JP.11.02'!#REF!</definedName>
    <definedName name="QB_ROW_202260" localSheetId="2" hidden="1">'JP.10.24'!#REF!</definedName>
    <definedName name="QB_ROW_202260" localSheetId="1" hidden="1">'JP.10.29'!#REF!</definedName>
    <definedName name="QB_ROW_202260" localSheetId="0" hidden="1">'JP.11.02'!#REF!</definedName>
    <definedName name="QB_ROW_202350" localSheetId="2" hidden="1">'JP.10.24'!#REF!</definedName>
    <definedName name="QB_ROW_202350" localSheetId="1" hidden="1">'JP.10.29'!#REF!</definedName>
    <definedName name="QB_ROW_202350" localSheetId="0" hidden="1">'JP.11.02'!#REF!</definedName>
    <definedName name="QB_ROW_203260" localSheetId="2" hidden="1">'JP.10.24'!#REF!</definedName>
    <definedName name="QB_ROW_203260" localSheetId="1" hidden="1">'JP.10.29'!#REF!</definedName>
    <definedName name="QB_ROW_203260" localSheetId="0" hidden="1">'JP.11.02'!#REF!</definedName>
    <definedName name="QB_ROW_20331" localSheetId="2" hidden="1">'JP.10.24'!$D$39</definedName>
    <definedName name="QB_ROW_20331" localSheetId="1" hidden="1">'JP.10.29'!$D$39</definedName>
    <definedName name="QB_ROW_20331" localSheetId="0" hidden="1">'JP.11.02'!$D$39</definedName>
    <definedName name="QB_ROW_204260" localSheetId="2" hidden="1">'JP.10.24'!#REF!</definedName>
    <definedName name="QB_ROW_204260" localSheetId="1" hidden="1">'JP.10.29'!#REF!</definedName>
    <definedName name="QB_ROW_204260" localSheetId="0" hidden="1">'JP.11.02'!#REF!</definedName>
    <definedName name="QB_ROW_205250" localSheetId="2" hidden="1">'JP.10.24'!$F$34</definedName>
    <definedName name="QB_ROW_205250" localSheetId="1" hidden="1">'JP.10.29'!$F$34</definedName>
    <definedName name="QB_ROW_205250" localSheetId="0" hidden="1">'JP.11.02'!$F$34</definedName>
    <definedName name="QB_ROW_208240" localSheetId="2" hidden="1">'JP.10.24'!#REF!</definedName>
    <definedName name="QB_ROW_208240" localSheetId="1" hidden="1">'JP.10.29'!#REF!</definedName>
    <definedName name="QB_ROW_208240" localSheetId="0" hidden="1">'JP.11.02'!#REF!</definedName>
    <definedName name="QB_ROW_21031" localSheetId="2" hidden="1">'JP.10.24'!$D$41</definedName>
    <definedName name="QB_ROW_21031" localSheetId="1" hidden="1">'JP.10.29'!$D$41</definedName>
    <definedName name="QB_ROW_21031" localSheetId="0" hidden="1">'JP.11.02'!$D$41</definedName>
    <definedName name="QB_ROW_211250" localSheetId="2" hidden="1">'JP.10.24'!$F$15</definedName>
    <definedName name="QB_ROW_211250" localSheetId="1" hidden="1">'JP.10.29'!$F$15</definedName>
    <definedName name="QB_ROW_211250" localSheetId="0" hidden="1">'JP.11.02'!$F$15</definedName>
    <definedName name="QB_ROW_21331" localSheetId="2" hidden="1">'JP.10.24'!$D$84</definedName>
    <definedName name="QB_ROW_21331" localSheetId="1" hidden="1">'JP.10.29'!$D$84</definedName>
    <definedName name="QB_ROW_21331" localSheetId="0" hidden="1">'JP.11.02'!$D$84</definedName>
    <definedName name="QB_ROW_214240" localSheetId="2" hidden="1">'JP.10.24'!#REF!</definedName>
    <definedName name="QB_ROW_214240" localSheetId="1" hidden="1">'JP.10.29'!#REF!</definedName>
    <definedName name="QB_ROW_214240" localSheetId="0" hidden="1">'JP.11.02'!#REF!</definedName>
    <definedName name="QB_ROW_22011" localSheetId="2" hidden="1">'JP.10.24'!$B$86</definedName>
    <definedName name="QB_ROW_22011" localSheetId="1" hidden="1">'JP.10.29'!$B$86</definedName>
    <definedName name="QB_ROW_22011" localSheetId="0" hidden="1">'JP.11.02'!$B$86</definedName>
    <definedName name="QB_ROW_222260" localSheetId="2" hidden="1">'JP.10.24'!#REF!</definedName>
    <definedName name="QB_ROW_222260" localSheetId="1" hidden="1">'JP.10.29'!#REF!</definedName>
    <definedName name="QB_ROW_222260" localSheetId="0" hidden="1">'JP.11.02'!#REF!</definedName>
    <definedName name="QB_ROW_22311" localSheetId="2" hidden="1">'JP.10.24'!$B$91</definedName>
    <definedName name="QB_ROW_22311" localSheetId="1" hidden="1">'JP.10.29'!$B$91</definedName>
    <definedName name="QB_ROW_22311" localSheetId="0" hidden="1">'JP.11.02'!$B$91</definedName>
    <definedName name="QB_ROW_223240" localSheetId="2" hidden="1">'JP.10.24'!#REF!</definedName>
    <definedName name="QB_ROW_223240" localSheetId="1" hidden="1">'JP.10.29'!#REF!</definedName>
    <definedName name="QB_ROW_223240" localSheetId="0" hidden="1">'JP.11.02'!#REF!</definedName>
    <definedName name="QB_ROW_226250" localSheetId="2" hidden="1">'JP.10.24'!#REF!</definedName>
    <definedName name="QB_ROW_226250" localSheetId="1" hidden="1">'JP.10.29'!#REF!</definedName>
    <definedName name="QB_ROW_226250" localSheetId="0" hidden="1">'JP.11.02'!#REF!</definedName>
    <definedName name="QB_ROW_227250" localSheetId="2" hidden="1">'JP.10.24'!#REF!</definedName>
    <definedName name="QB_ROW_227250" localSheetId="1" hidden="1">'JP.10.29'!#REF!</definedName>
    <definedName name="QB_ROW_227250" localSheetId="0" hidden="1">'JP.11.02'!#REF!</definedName>
    <definedName name="QB_ROW_228250" localSheetId="2" hidden="1">'JP.10.24'!#REF!</definedName>
    <definedName name="QB_ROW_228250" localSheetId="1" hidden="1">'JP.10.29'!#REF!</definedName>
    <definedName name="QB_ROW_228250" localSheetId="0" hidden="1">'JP.11.02'!#REF!</definedName>
    <definedName name="QB_ROW_23221" localSheetId="2" hidden="1">'JP.10.24'!#REF!</definedName>
    <definedName name="QB_ROW_23221" localSheetId="1" hidden="1">'JP.10.29'!#REF!</definedName>
    <definedName name="QB_ROW_23221" localSheetId="0" hidden="1">'JP.11.02'!#REF!</definedName>
    <definedName name="QB_ROW_232250" localSheetId="2" hidden="1">'JP.10.24'!#REF!</definedName>
    <definedName name="QB_ROW_232250" localSheetId="1" hidden="1">'JP.10.29'!#REF!</definedName>
    <definedName name="QB_ROW_232250" localSheetId="0" hidden="1">'JP.11.02'!#REF!</definedName>
    <definedName name="QB_ROW_233250" localSheetId="2" hidden="1">'JP.10.24'!$F$35</definedName>
    <definedName name="QB_ROW_233250" localSheetId="1" hidden="1">'JP.10.29'!$F$35</definedName>
    <definedName name="QB_ROW_233250" localSheetId="0" hidden="1">'JP.11.02'!$F$35</definedName>
    <definedName name="QB_ROW_234250" localSheetId="2" hidden="1">'JP.10.24'!#REF!</definedName>
    <definedName name="QB_ROW_234250" localSheetId="1" hidden="1">'JP.10.29'!#REF!</definedName>
    <definedName name="QB_ROW_234250" localSheetId="0" hidden="1">'JP.11.02'!#REF!</definedName>
    <definedName name="QB_ROW_237230" localSheetId="2" hidden="1">'JP.10.24'!$D$88</definedName>
    <definedName name="QB_ROW_237230" localSheetId="1" hidden="1">'JP.10.29'!$D$88</definedName>
    <definedName name="QB_ROW_237230" localSheetId="0" hidden="1">'JP.11.02'!$D$88</definedName>
    <definedName name="QB_ROW_238230" localSheetId="2" hidden="1">'JP.10.24'!$D$89</definedName>
    <definedName name="QB_ROW_238230" localSheetId="1" hidden="1">'JP.10.29'!$D$89</definedName>
    <definedName name="QB_ROW_238230" localSheetId="0" hidden="1">'JP.11.02'!$D$89</definedName>
    <definedName name="QB_ROW_24021" localSheetId="2" hidden="1">'JP.10.24'!$C$87</definedName>
    <definedName name="QB_ROW_24021" localSheetId="1" hidden="1">'JP.10.29'!$C$87</definedName>
    <definedName name="QB_ROW_24021" localSheetId="0" hidden="1">'JP.11.02'!$C$87</definedName>
    <definedName name="QB_ROW_242230" localSheetId="2" hidden="1">'JP.10.24'!#REF!</definedName>
    <definedName name="QB_ROW_242230" localSheetId="1" hidden="1">'JP.10.29'!#REF!</definedName>
    <definedName name="QB_ROW_242230" localSheetId="0" hidden="1">'JP.11.02'!#REF!</definedName>
    <definedName name="QB_ROW_24321" localSheetId="2" hidden="1">'JP.10.24'!$C$90</definedName>
    <definedName name="QB_ROW_24321" localSheetId="1" hidden="1">'JP.10.29'!$C$90</definedName>
    <definedName name="QB_ROW_24321" localSheetId="0" hidden="1">'JP.11.02'!$C$90</definedName>
    <definedName name="QB_ROW_41040" localSheetId="2" hidden="1">'JP.10.24'!$E$6</definedName>
    <definedName name="QB_ROW_41040" localSheetId="1" hidden="1">'JP.10.29'!$E$6</definedName>
    <definedName name="QB_ROW_41040" localSheetId="0" hidden="1">'JP.11.02'!$E$6</definedName>
    <definedName name="QB_ROW_41250" localSheetId="2" hidden="1">'JP.10.24'!#REF!</definedName>
    <definedName name="QB_ROW_41250" localSheetId="1" hidden="1">'JP.10.29'!#REF!</definedName>
    <definedName name="QB_ROW_41250" localSheetId="0" hidden="1">'JP.11.02'!#REF!</definedName>
    <definedName name="QB_ROW_41340" localSheetId="2" hidden="1">'JP.10.24'!$E$10</definedName>
    <definedName name="QB_ROW_41340" localSheetId="1" hidden="1">'JP.10.29'!$E$10</definedName>
    <definedName name="QB_ROW_41340" localSheetId="0" hidden="1">'JP.11.02'!$E$10</definedName>
    <definedName name="QB_ROW_42250" localSheetId="2" hidden="1">'JP.10.24'!#REF!</definedName>
    <definedName name="QB_ROW_42250" localSheetId="1" hidden="1">'JP.10.29'!#REF!</definedName>
    <definedName name="QB_ROW_42250" localSheetId="0" hidden="1">'JP.11.02'!#REF!</definedName>
    <definedName name="QB_ROW_43250" localSheetId="2" hidden="1">'JP.10.24'!$F$7</definedName>
    <definedName name="QB_ROW_43250" localSheetId="1" hidden="1">'JP.10.29'!$F$7</definedName>
    <definedName name="QB_ROW_43250" localSheetId="0" hidden="1">'JP.11.02'!$F$7</definedName>
    <definedName name="QB_ROW_44250" localSheetId="2" hidden="1">'JP.10.24'!$F$8</definedName>
    <definedName name="QB_ROW_44250" localSheetId="1" hidden="1">'JP.10.29'!$F$8</definedName>
    <definedName name="QB_ROW_44250" localSheetId="0" hidden="1">'JP.11.02'!$F$8</definedName>
    <definedName name="QB_ROW_45250" localSheetId="2" hidden="1">'JP.10.24'!$F$9</definedName>
    <definedName name="QB_ROW_45250" localSheetId="1" hidden="1">'JP.10.29'!$F$9</definedName>
    <definedName name="QB_ROW_45250" localSheetId="0" hidden="1">'JP.11.02'!$F$9</definedName>
    <definedName name="QB_ROW_46040" localSheetId="2" hidden="1">'JP.10.24'!$E$38</definedName>
    <definedName name="QB_ROW_46040" localSheetId="1" hidden="1">'JP.10.29'!$E$38</definedName>
    <definedName name="QB_ROW_46040" localSheetId="0" hidden="1">'JP.11.02'!$E$38</definedName>
    <definedName name="QB_ROW_46250" localSheetId="2" hidden="1">'JP.10.24'!#REF!</definedName>
    <definedName name="QB_ROW_46250" localSheetId="1" hidden="1">'JP.10.29'!#REF!</definedName>
    <definedName name="QB_ROW_46250" localSheetId="0" hidden="1">'JP.11.02'!#REF!</definedName>
    <definedName name="QB_ROW_46340" localSheetId="2" hidden="1">'JP.10.24'!#REF!</definedName>
    <definedName name="QB_ROW_46340" localSheetId="1" hidden="1">'JP.10.29'!#REF!</definedName>
    <definedName name="QB_ROW_46340" localSheetId="0" hidden="1">'JP.11.02'!#REF!</definedName>
    <definedName name="QB_ROW_47250" localSheetId="2" hidden="1">'JP.10.24'!$F$51</definedName>
    <definedName name="QB_ROW_47250" localSheetId="1" hidden="1">'JP.10.29'!$F$51</definedName>
    <definedName name="QB_ROW_47250" localSheetId="0" hidden="1">'JP.11.02'!$F$51</definedName>
    <definedName name="QB_ROW_48250" localSheetId="2" hidden="1">'JP.10.24'!#REF!</definedName>
    <definedName name="QB_ROW_48250" localSheetId="1" hidden="1">'JP.10.29'!#REF!</definedName>
    <definedName name="QB_ROW_48250" localSheetId="0" hidden="1">'JP.11.02'!#REF!</definedName>
    <definedName name="QB_ROW_5040" localSheetId="2" hidden="1">'JP.10.24'!$E$11</definedName>
    <definedName name="QB_ROW_5040" localSheetId="1" hidden="1">'JP.10.29'!$E$11</definedName>
    <definedName name="QB_ROW_5040" localSheetId="0" hidden="1">'JP.11.02'!$E$11</definedName>
    <definedName name="QB_ROW_5250" localSheetId="2" hidden="1">'JP.10.24'!#REF!</definedName>
    <definedName name="QB_ROW_5250" localSheetId="1" hidden="1">'JP.10.29'!#REF!</definedName>
    <definedName name="QB_ROW_5250" localSheetId="0" hidden="1">'JP.11.02'!#REF!</definedName>
    <definedName name="QB_ROW_5340" localSheetId="2" hidden="1">'JP.10.24'!$E$21</definedName>
    <definedName name="QB_ROW_5340" localSheetId="1" hidden="1">'JP.10.29'!$E$21</definedName>
    <definedName name="QB_ROW_5340" localSheetId="0" hidden="1">'JP.11.02'!$E$21</definedName>
    <definedName name="QB_ROW_56260" localSheetId="2" hidden="1">'JP.10.24'!$G$25</definedName>
    <definedName name="QB_ROW_56260" localSheetId="1" hidden="1">'JP.10.29'!$G$25</definedName>
    <definedName name="QB_ROW_56260" localSheetId="0" hidden="1">'JP.11.02'!$G$25</definedName>
    <definedName name="QB_ROW_57250" localSheetId="2" hidden="1">'JP.10.24'!#REF!</definedName>
    <definedName name="QB_ROW_57250" localSheetId="1" hidden="1">'JP.10.29'!#REF!</definedName>
    <definedName name="QB_ROW_57250" localSheetId="0" hidden="1">'JP.11.02'!#REF!</definedName>
    <definedName name="QB_ROW_58250" localSheetId="2" hidden="1">'JP.10.24'!#REF!</definedName>
    <definedName name="QB_ROW_58250" localSheetId="1" hidden="1">'JP.10.29'!#REF!</definedName>
    <definedName name="QB_ROW_58250" localSheetId="0" hidden="1">'JP.11.02'!#REF!</definedName>
    <definedName name="QB_ROW_59250" localSheetId="2" hidden="1">'JP.10.24'!$F$14</definedName>
    <definedName name="QB_ROW_59250" localSheetId="1" hidden="1">'JP.10.29'!$F$14</definedName>
    <definedName name="QB_ROW_59250" localSheetId="0" hidden="1">'JP.11.02'!$F$14</definedName>
    <definedName name="QB_ROW_60250" localSheetId="2" hidden="1">'JP.10.24'!$F$13</definedName>
    <definedName name="QB_ROW_60250" localSheetId="1" hidden="1">'JP.10.29'!$F$13</definedName>
    <definedName name="QB_ROW_60250" localSheetId="0" hidden="1">'JP.11.02'!$F$13</definedName>
    <definedName name="QB_ROW_61250" localSheetId="2" hidden="1">'JP.10.24'!$F$12</definedName>
    <definedName name="QB_ROW_61250" localSheetId="1" hidden="1">'JP.10.29'!$F$12</definedName>
    <definedName name="QB_ROW_61250" localSheetId="0" hidden="1">'JP.11.02'!$F$12</definedName>
    <definedName name="QB_ROW_67050" localSheetId="2" hidden="1">'JP.10.24'!$F$23</definedName>
    <definedName name="QB_ROW_67050" localSheetId="1" hidden="1">'JP.10.29'!$F$23</definedName>
    <definedName name="QB_ROW_67050" localSheetId="0" hidden="1">'JP.11.02'!$F$23</definedName>
    <definedName name="QB_ROW_67260" localSheetId="2" hidden="1">'JP.10.24'!$G$26</definedName>
    <definedName name="QB_ROW_67260" localSheetId="1" hidden="1">'JP.10.29'!$G$26</definedName>
    <definedName name="QB_ROW_67260" localSheetId="0" hidden="1">'JP.11.02'!$G$26</definedName>
    <definedName name="QB_ROW_67350" localSheetId="2" hidden="1">'JP.10.24'!$F$27</definedName>
    <definedName name="QB_ROW_67350" localSheetId="1" hidden="1">'JP.10.29'!$F$27</definedName>
    <definedName name="QB_ROW_67350" localSheetId="0" hidden="1">'JP.11.02'!$F$27</definedName>
    <definedName name="QB_ROW_68250" localSheetId="2" hidden="1">'JP.10.24'!$F$28</definedName>
    <definedName name="QB_ROW_68250" localSheetId="1" hidden="1">'JP.10.29'!$F$28</definedName>
    <definedName name="QB_ROW_68250" localSheetId="0" hidden="1">'JP.11.02'!$F$28</definedName>
    <definedName name="QB_ROW_70240" localSheetId="2" hidden="1">'JP.10.24'!$E$42</definedName>
    <definedName name="QB_ROW_70240" localSheetId="1" hidden="1">'JP.10.29'!$E$42</definedName>
    <definedName name="QB_ROW_70240" localSheetId="0" hidden="1">'JP.11.02'!$E$42</definedName>
    <definedName name="QB_ROW_71050" localSheetId="2" hidden="1">'JP.10.24'!$F$57</definedName>
    <definedName name="QB_ROW_71050" localSheetId="1" hidden="1">'JP.10.29'!$F$57</definedName>
    <definedName name="QB_ROW_71050" localSheetId="0" hidden="1">'JP.11.02'!$F$57</definedName>
    <definedName name="QB_ROW_71260" localSheetId="2" hidden="1">'JP.10.24'!#REF!</definedName>
    <definedName name="QB_ROW_71260" localSheetId="1" hidden="1">'JP.10.29'!#REF!</definedName>
    <definedName name="QB_ROW_71260" localSheetId="0" hidden="1">'JP.11.02'!#REF!</definedName>
    <definedName name="QB_ROW_71350" localSheetId="2" hidden="1">'JP.10.24'!$F$63</definedName>
    <definedName name="QB_ROW_71350" localSheetId="1" hidden="1">'JP.10.29'!$F$63</definedName>
    <definedName name="QB_ROW_71350" localSheetId="0" hidden="1">'JP.11.02'!$F$63</definedName>
    <definedName name="QB_ROW_76250" localSheetId="2" hidden="1">'JP.10.24'!$F$48</definedName>
    <definedName name="QB_ROW_76250" localSheetId="1" hidden="1">'JP.10.29'!$F$48</definedName>
    <definedName name="QB_ROW_76250" localSheetId="0" hidden="1">'JP.11.02'!$F$48</definedName>
    <definedName name="QB_ROW_77260" localSheetId="2" hidden="1">'JP.10.24'!#REF!</definedName>
    <definedName name="QB_ROW_77260" localSheetId="1" hidden="1">'JP.10.29'!#REF!</definedName>
    <definedName name="QB_ROW_77260" localSheetId="0" hidden="1">'JP.11.02'!#REF!</definedName>
    <definedName name="QB_ROW_78260" localSheetId="2" hidden="1">'JP.10.24'!$G$62</definedName>
    <definedName name="QB_ROW_78260" localSheetId="1" hidden="1">'JP.10.29'!$G$62</definedName>
    <definedName name="QB_ROW_78260" localSheetId="0" hidden="1">'JP.11.02'!$G$62</definedName>
    <definedName name="QB_ROW_79260" localSheetId="2" hidden="1">'JP.10.24'!$G$61</definedName>
    <definedName name="QB_ROW_79260" localSheetId="1" hidden="1">'JP.10.29'!$G$61</definedName>
    <definedName name="QB_ROW_79260" localSheetId="0" hidden="1">'JP.11.02'!$G$61</definedName>
    <definedName name="QB_ROW_80250" localSheetId="2" hidden="1">'JP.10.24'!$F$49</definedName>
    <definedName name="QB_ROW_80250" localSheetId="1" hidden="1">'JP.10.29'!$F$49</definedName>
    <definedName name="QB_ROW_80250" localSheetId="0" hidden="1">'JP.11.02'!$F$49</definedName>
    <definedName name="QB_ROW_81250" localSheetId="2" hidden="1">'JP.10.24'!$F$66</definedName>
    <definedName name="QB_ROW_81250" localSheetId="1" hidden="1">'JP.10.29'!$F$66</definedName>
    <definedName name="QB_ROW_81250" localSheetId="0" hidden="1">'JP.11.02'!$F$66</definedName>
    <definedName name="QB_ROW_82260" localSheetId="2" hidden="1">'JP.10.24'!$G$59</definedName>
    <definedName name="QB_ROW_82260" localSheetId="1" hidden="1">'JP.10.29'!$G$59</definedName>
    <definedName name="QB_ROW_82260" localSheetId="0" hidden="1">'JP.11.02'!$G$59</definedName>
    <definedName name="QB_ROW_83050" localSheetId="2" hidden="1">'JP.10.24'!$F$67</definedName>
    <definedName name="QB_ROW_83050" localSheetId="1" hidden="1">'JP.10.29'!$F$67</definedName>
    <definedName name="QB_ROW_83050" localSheetId="0" hidden="1">'JP.11.02'!$F$67</definedName>
    <definedName name="QB_ROW_83260" localSheetId="2" hidden="1">'JP.10.24'!$G$71</definedName>
    <definedName name="QB_ROW_83260" localSheetId="1" hidden="1">'JP.10.29'!$G$71</definedName>
    <definedName name="QB_ROW_83260" localSheetId="0" hidden="1">'JP.11.02'!$G$71</definedName>
    <definedName name="QB_ROW_83350" localSheetId="2" hidden="1">'JP.10.24'!$F$72</definedName>
    <definedName name="QB_ROW_83350" localSheetId="1" hidden="1">'JP.10.29'!$F$72</definedName>
    <definedName name="QB_ROW_83350" localSheetId="0" hidden="1">'JP.11.02'!$F$72</definedName>
    <definedName name="QB_ROW_84250" localSheetId="2" hidden="1">'JP.10.24'!$F$65</definedName>
    <definedName name="QB_ROW_84250" localSheetId="1" hidden="1">'JP.10.29'!$F$65</definedName>
    <definedName name="QB_ROW_84250" localSheetId="0" hidden="1">'JP.11.02'!$F$65</definedName>
    <definedName name="QB_ROW_86260" localSheetId="2" hidden="1">'JP.10.24'!$G$58</definedName>
    <definedName name="QB_ROW_86260" localSheetId="1" hidden="1">'JP.10.29'!$G$58</definedName>
    <definedName name="QB_ROW_86260" localSheetId="0" hidden="1">'JP.11.02'!$G$58</definedName>
    <definedName name="QB_ROW_86321" localSheetId="2" hidden="1">'JP.10.24'!$C$40</definedName>
    <definedName name="QB_ROW_86321" localSheetId="1" hidden="1">'JP.10.29'!$C$40</definedName>
    <definedName name="QB_ROW_86321" localSheetId="0" hidden="1">'JP.11.02'!$C$40</definedName>
    <definedName name="QB_ROW_87031" localSheetId="2" hidden="1">'JP.10.24'!#REF!</definedName>
    <definedName name="QB_ROW_87031" localSheetId="1" hidden="1">'JP.10.29'!#REF!</definedName>
    <definedName name="QB_ROW_87031" localSheetId="0" hidden="1">'JP.11.02'!#REF!</definedName>
    <definedName name="QB_ROW_87260" localSheetId="2" hidden="1">'JP.10.24'!$G$60</definedName>
    <definedName name="QB_ROW_87260" localSheetId="1" hidden="1">'JP.10.29'!$G$60</definedName>
    <definedName name="QB_ROW_87260" localSheetId="0" hidden="1">'JP.11.02'!$G$60</definedName>
    <definedName name="QB_ROW_87331" localSheetId="2" hidden="1">'JP.10.24'!#REF!</definedName>
    <definedName name="QB_ROW_87331" localSheetId="1" hidden="1">'JP.10.29'!#REF!</definedName>
    <definedName name="QB_ROW_87331" localSheetId="0" hidden="1">'JP.11.02'!#REF!</definedName>
    <definedName name="QB_ROW_88260" localSheetId="2" hidden="1">'JP.10.24'!$G$78</definedName>
    <definedName name="QB_ROW_88260" localSheetId="1" hidden="1">'JP.10.29'!$G$78</definedName>
    <definedName name="QB_ROW_88260" localSheetId="0" hidden="1">'JP.11.02'!$G$78</definedName>
    <definedName name="QB_ROW_89260" localSheetId="2" hidden="1">'JP.10.24'!#REF!</definedName>
    <definedName name="QB_ROW_89260" localSheetId="1" hidden="1">'JP.10.29'!#REF!</definedName>
    <definedName name="QB_ROW_89260" localSheetId="0" hidden="1">'JP.11.02'!#REF!</definedName>
    <definedName name="QB_ROW_90250" localSheetId="2" hidden="1">'JP.10.24'!$F$20</definedName>
    <definedName name="QB_ROW_90250" localSheetId="1" hidden="1">'JP.10.29'!$F$20</definedName>
    <definedName name="QB_ROW_90250" localSheetId="0" hidden="1">'JP.11.02'!$F$20</definedName>
    <definedName name="QB_ROW_91250" localSheetId="2" hidden="1">'JP.10.24'!#REF!</definedName>
    <definedName name="QB_ROW_91250" localSheetId="1" hidden="1">'JP.10.29'!#REF!</definedName>
    <definedName name="QB_ROW_91250" localSheetId="0" hidden="1">'JP.11.02'!#REF!</definedName>
    <definedName name="QB_ROW_94250" localSheetId="2" hidden="1">'JP.10.24'!$F$56</definedName>
    <definedName name="QB_ROW_94250" localSheetId="1" hidden="1">'JP.10.29'!$F$56</definedName>
    <definedName name="QB_ROW_94250" localSheetId="0" hidden="1">'JP.11.02'!$F$56</definedName>
    <definedName name="QB_ROW_96250" localSheetId="2" hidden="1">'JP.10.24'!#REF!</definedName>
    <definedName name="QB_ROW_96250" localSheetId="1" hidden="1">'JP.10.29'!#REF!</definedName>
    <definedName name="QB_ROW_96250" localSheetId="0" hidden="1">'JP.11.02'!#REF!</definedName>
    <definedName name="QB_ROW_97250" localSheetId="2" hidden="1">'JP.10.24'!$F$64</definedName>
    <definedName name="QB_ROW_97250" localSheetId="1" hidden="1">'JP.10.29'!$F$64</definedName>
    <definedName name="QB_ROW_97250" localSheetId="0" hidden="1">'JP.11.02'!$F$64</definedName>
    <definedName name="QB_ROW_98240" localSheetId="2" hidden="1">'JP.10.24'!#REF!</definedName>
    <definedName name="QB_ROW_98240" localSheetId="1" hidden="1">'JP.10.29'!#REF!</definedName>
    <definedName name="QB_ROW_98240" localSheetId="0" hidden="1">'JP.11.02'!#REF!</definedName>
    <definedName name="QB_ROW_99050" localSheetId="2" hidden="1">'JP.10.24'!#REF!</definedName>
    <definedName name="QB_ROW_99050" localSheetId="1" hidden="1">'JP.10.29'!#REF!</definedName>
    <definedName name="QB_ROW_99050" localSheetId="0" hidden="1">'JP.11.02'!#REF!</definedName>
    <definedName name="QB_ROW_99260" localSheetId="2" hidden="1">'JP.10.24'!$G$54</definedName>
    <definedName name="QB_ROW_99260" localSheetId="1" hidden="1">'JP.10.29'!$G$54</definedName>
    <definedName name="QB_ROW_99260" localSheetId="0" hidden="1">'JP.11.02'!$G$54</definedName>
    <definedName name="QB_ROW_99350" localSheetId="2" hidden="1">'JP.10.24'!#REF!</definedName>
    <definedName name="QB_ROW_99350" localSheetId="1" hidden="1">'JP.10.29'!#REF!</definedName>
    <definedName name="QB_ROW_99350" localSheetId="0" hidden="1">'JP.11.02'!#REF!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2">"C:\Users\mhca_accounting\Documents Backup\Minnesota HomeCare Association Fix 4.23.19.QBW"</definedName>
    <definedName name="QBCOMPANYFILENAME" localSheetId="1">"C:\Users\mhca_accounting\Documents Backup\Minnesota HomeCare Association Fix 4.23.19.QBW"</definedName>
    <definedName name="QBCOMPANYFILENAME" localSheetId="0">"C:\Users\mhca_accounting\Documents Backup\Minnesota HomeCare Association Fix 4.23.19.QBW"</definedName>
    <definedName name="QBENDDATE" localSheetId="2">20210930</definedName>
    <definedName name="QBENDDATE" localSheetId="1">20210930</definedName>
    <definedName name="QBENDDATE" localSheetId="0">20210930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2">5924</definedName>
    <definedName name="QBMETADATASIZE" localSheetId="1">5924</definedName>
    <definedName name="QBMETADATASIZE" localSheetId="0">5924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2">FALSE</definedName>
    <definedName name="QBPRESERVESPACE" localSheetId="1">FALSE</definedName>
    <definedName name="QBPRESERVESPACE" localSheetId="0">FALSE</definedName>
    <definedName name="QBREPORTCOLAXIS" localSheetId="2">0</definedName>
    <definedName name="QBREPORTCOLAXIS" localSheetId="1">0</definedName>
    <definedName name="QBREPORTCOLAXIS" localSheetId="0">0</definedName>
    <definedName name="QBREPORTCOMPANYID" localSheetId="2">"7f606337ecea4f68a5928d2f7b68d143"</definedName>
    <definedName name="QBREPORTCOMPANYID" localSheetId="1">"7f606337ecea4f68a5928d2f7b68d143"</definedName>
    <definedName name="QBREPORTCOMPANYID" localSheetId="0">"7f606337ecea4f68a5928d2f7b68d143"</definedName>
    <definedName name="QBREPORTCOMPARECOL_ANNUALBUDGET" localSheetId="2">TRUE</definedName>
    <definedName name="QBREPORTCOMPARECOL_ANNUALBUDGET" localSheetId="1">TRUE</definedName>
    <definedName name="QBREPORTCOMPARECOL_ANNUALBUDGET" localSheetId="0">TRUE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2">TRUE</definedName>
    <definedName name="QBREPORTCOMPARECOL_BUDDIFF" localSheetId="1">TRUE</definedName>
    <definedName name="QBREPORTCOMPARECOL_BUDDIFF" localSheetId="0">TRUE</definedName>
    <definedName name="QBREPORTCOMPARECOL_BUDGET" localSheetId="2">TRUE</definedName>
    <definedName name="QBREPORTCOMPARECOL_BUDGET" localSheetId="1">TRUE</definedName>
    <definedName name="QBREPORTCOMPARECOL_BUDGET" localSheetId="0">TRUE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2">TRUE</definedName>
    <definedName name="QBREPORTCOMPARECOL_YTD" localSheetId="1">TRUE</definedName>
    <definedName name="QBREPORTCOMPARECOL_YTD" localSheetId="0">TRUE</definedName>
    <definedName name="QBREPORTCOMPARECOL_YTDBUDGET" localSheetId="2">TRUE</definedName>
    <definedName name="QBREPORTCOMPARECOL_YTDBUDGET" localSheetId="1">TRUE</definedName>
    <definedName name="QBREPORTCOMPARECOL_YTDBUDGET" localSheetId="0">TRUE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2">11</definedName>
    <definedName name="QBREPORTROWAXIS" localSheetId="1">11</definedName>
    <definedName name="QBREPORTROWAXIS" localSheetId="0">11</definedName>
    <definedName name="QBREPORTSUBCOLAXIS" localSheetId="2">24</definedName>
    <definedName name="QBREPORTSUBCOLAXIS" localSheetId="1">24</definedName>
    <definedName name="QBREPORTSUBCOLAXIS" localSheetId="0">24</definedName>
    <definedName name="QBREPORTTYPE" localSheetId="2">273</definedName>
    <definedName name="QBREPORTTYPE" localSheetId="1">273</definedName>
    <definedName name="QBREPORTTYPE" localSheetId="0">273</definedName>
    <definedName name="QBROWHEADERS" localSheetId="2">7</definedName>
    <definedName name="QBROWHEADERS" localSheetId="1">7</definedName>
    <definedName name="QBROWHEADERS" localSheetId="0">7</definedName>
    <definedName name="QBSTARTDATE" localSheetId="2">20210101</definedName>
    <definedName name="QBSTARTDATE" localSheetId="1">20210101</definedName>
    <definedName name="QBSTARTDATE" localSheetId="0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1" i="3" l="1"/>
  <c r="J91" i="3"/>
  <c r="U90" i="3"/>
  <c r="T90" i="3"/>
  <c r="S90" i="3"/>
  <c r="S91" i="3" s="1"/>
  <c r="R90" i="3"/>
  <c r="R91" i="3" s="1"/>
  <c r="T91" i="3" s="1"/>
  <c r="Q90" i="3"/>
  <c r="Q91" i="3" s="1"/>
  <c r="P90" i="3"/>
  <c r="Z90" i="3" s="1"/>
  <c r="N90" i="3"/>
  <c r="N91" i="3" s="1"/>
  <c r="M90" i="3"/>
  <c r="M91" i="3" s="1"/>
  <c r="O91" i="3" s="1"/>
  <c r="K90" i="3"/>
  <c r="K91" i="3" s="1"/>
  <c r="I90" i="3"/>
  <c r="I91" i="3" s="1"/>
  <c r="H90" i="3"/>
  <c r="H91" i="3" s="1"/>
  <c r="Z89" i="3"/>
  <c r="AA89" i="3" s="1"/>
  <c r="X89" i="3"/>
  <c r="Y89" i="3" s="1"/>
  <c r="W89" i="3"/>
  <c r="V89" i="3"/>
  <c r="V90" i="3" s="1"/>
  <c r="V91" i="3" s="1"/>
  <c r="T89" i="3"/>
  <c r="Q89" i="3"/>
  <c r="O89" i="3"/>
  <c r="L89" i="3"/>
  <c r="L90" i="3" s="1"/>
  <c r="L91" i="3" s="1"/>
  <c r="J89" i="3"/>
  <c r="AA88" i="3"/>
  <c r="Z88" i="3"/>
  <c r="Y88" i="3"/>
  <c r="X88" i="3"/>
  <c r="W88" i="3"/>
  <c r="W90" i="3" s="1"/>
  <c r="W91" i="3" s="1"/>
  <c r="V88" i="3"/>
  <c r="T88" i="3"/>
  <c r="Q88" i="3"/>
  <c r="O88" i="3"/>
  <c r="O90" i="3" s="1"/>
  <c r="L88" i="3"/>
  <c r="J88" i="3"/>
  <c r="L87" i="3"/>
  <c r="L86" i="3"/>
  <c r="P84" i="3"/>
  <c r="H84" i="3"/>
  <c r="P83" i="3"/>
  <c r="H83" i="3"/>
  <c r="Z82" i="3"/>
  <c r="AA82" i="3" s="1"/>
  <c r="X82" i="3"/>
  <c r="Y82" i="3" s="1"/>
  <c r="W82" i="3"/>
  <c r="V82" i="3"/>
  <c r="T82" i="3"/>
  <c r="Q82" i="3"/>
  <c r="O82" i="3"/>
  <c r="L82" i="3"/>
  <c r="J82" i="3"/>
  <c r="AA81" i="3"/>
  <c r="Z81" i="3"/>
  <c r="Y81" i="3"/>
  <c r="X81" i="3"/>
  <c r="W81" i="3"/>
  <c r="V81" i="3"/>
  <c r="T81" i="3"/>
  <c r="Q81" i="3"/>
  <c r="O81" i="3"/>
  <c r="L81" i="3"/>
  <c r="J81" i="3"/>
  <c r="Z80" i="3"/>
  <c r="U80" i="3"/>
  <c r="R80" i="3"/>
  <c r="T80" i="3" s="1"/>
  <c r="P80" i="3"/>
  <c r="M80" i="3"/>
  <c r="O80" i="3" s="1"/>
  <c r="K80" i="3"/>
  <c r="I80" i="3"/>
  <c r="X80" i="3" s="1"/>
  <c r="H80" i="3"/>
  <c r="Z79" i="3"/>
  <c r="X79" i="3"/>
  <c r="Y79" i="3" s="1"/>
  <c r="W79" i="3"/>
  <c r="V79" i="3"/>
  <c r="T79" i="3"/>
  <c r="Q79" i="3"/>
  <c r="O79" i="3"/>
  <c r="L79" i="3"/>
  <c r="J79" i="3"/>
  <c r="AA78" i="3"/>
  <c r="Z78" i="3"/>
  <c r="X78" i="3"/>
  <c r="W78" i="3"/>
  <c r="Y78" i="3" s="1"/>
  <c r="V78" i="3"/>
  <c r="T78" i="3"/>
  <c r="Q78" i="3"/>
  <c r="O78" i="3"/>
  <c r="L78" i="3"/>
  <c r="J78" i="3"/>
  <c r="Z77" i="3"/>
  <c r="AA77" i="3" s="1"/>
  <c r="X77" i="3"/>
  <c r="W77" i="3"/>
  <c r="Y77" i="3" s="1"/>
  <c r="V77" i="3"/>
  <c r="T77" i="3"/>
  <c r="Q77" i="3"/>
  <c r="Q80" i="3" s="1"/>
  <c r="O77" i="3"/>
  <c r="L77" i="3"/>
  <c r="J77" i="3"/>
  <c r="W76" i="3"/>
  <c r="Y76" i="3" s="1"/>
  <c r="V76" i="3"/>
  <c r="V80" i="3" s="1"/>
  <c r="T76" i="3"/>
  <c r="O76" i="3"/>
  <c r="L76" i="3"/>
  <c r="L80" i="3" s="1"/>
  <c r="J76" i="3"/>
  <c r="J80" i="3" s="1"/>
  <c r="Z75" i="3"/>
  <c r="AA75" i="3" s="1"/>
  <c r="X75" i="3"/>
  <c r="Y75" i="3" s="1"/>
  <c r="W75" i="3"/>
  <c r="V75" i="3"/>
  <c r="T75" i="3"/>
  <c r="Q75" i="3"/>
  <c r="O75" i="3"/>
  <c r="L75" i="3"/>
  <c r="J75" i="3"/>
  <c r="AA74" i="3"/>
  <c r="Z74" i="3"/>
  <c r="Y74" i="3"/>
  <c r="X74" i="3"/>
  <c r="W74" i="3"/>
  <c r="V74" i="3"/>
  <c r="T74" i="3"/>
  <c r="Q74" i="3"/>
  <c r="O74" i="3"/>
  <c r="L74" i="3"/>
  <c r="J74" i="3"/>
  <c r="Z73" i="3"/>
  <c r="AA73" i="3" s="1"/>
  <c r="X73" i="3"/>
  <c r="W73" i="3"/>
  <c r="Y73" i="3" s="1"/>
  <c r="V73" i="3"/>
  <c r="T73" i="3"/>
  <c r="Q73" i="3"/>
  <c r="O73" i="3"/>
  <c r="L73" i="3"/>
  <c r="J73" i="3"/>
  <c r="Z72" i="3"/>
  <c r="U72" i="3"/>
  <c r="U83" i="3" s="1"/>
  <c r="U84" i="3" s="1"/>
  <c r="S72" i="3"/>
  <c r="S83" i="3" s="1"/>
  <c r="R72" i="3"/>
  <c r="T72" i="3" s="1"/>
  <c r="P72" i="3"/>
  <c r="N72" i="3"/>
  <c r="M72" i="3"/>
  <c r="O72" i="3" s="1"/>
  <c r="K72" i="3"/>
  <c r="I72" i="3"/>
  <c r="X72" i="3" s="1"/>
  <c r="H72" i="3"/>
  <c r="AA71" i="3"/>
  <c r="Z71" i="3"/>
  <c r="X71" i="3"/>
  <c r="W71" i="3"/>
  <c r="Y71" i="3" s="1"/>
  <c r="V71" i="3"/>
  <c r="T71" i="3"/>
  <c r="Q71" i="3"/>
  <c r="O71" i="3"/>
  <c r="L71" i="3"/>
  <c r="AA70" i="3"/>
  <c r="Z70" i="3"/>
  <c r="Y70" i="3"/>
  <c r="X70" i="3"/>
  <c r="W70" i="3"/>
  <c r="V70" i="3"/>
  <c r="T70" i="3"/>
  <c r="Q70" i="3"/>
  <c r="O70" i="3"/>
  <c r="L70" i="3"/>
  <c r="J70" i="3"/>
  <c r="Z69" i="3"/>
  <c r="X69" i="3"/>
  <c r="W69" i="3"/>
  <c r="Y69" i="3" s="1"/>
  <c r="V69" i="3"/>
  <c r="T69" i="3"/>
  <c r="Q69" i="3"/>
  <c r="Q72" i="3" s="1"/>
  <c r="O69" i="3"/>
  <c r="L69" i="3"/>
  <c r="J69" i="3"/>
  <c r="Z68" i="3"/>
  <c r="AA68" i="3" s="1"/>
  <c r="X68" i="3"/>
  <c r="W68" i="3"/>
  <c r="V68" i="3"/>
  <c r="V72" i="3" s="1"/>
  <c r="T68" i="3"/>
  <c r="Q68" i="3"/>
  <c r="O68" i="3"/>
  <c r="L68" i="3"/>
  <c r="J68" i="3"/>
  <c r="V67" i="3"/>
  <c r="L67" i="3"/>
  <c r="AA66" i="3"/>
  <c r="Z66" i="3"/>
  <c r="X66" i="3"/>
  <c r="W66" i="3"/>
  <c r="Y66" i="3" s="1"/>
  <c r="V66" i="3"/>
  <c r="T66" i="3"/>
  <c r="Q66" i="3"/>
  <c r="O66" i="3"/>
  <c r="L66" i="3"/>
  <c r="J66" i="3"/>
  <c r="Z65" i="3"/>
  <c r="AA65" i="3" s="1"/>
  <c r="Y65" i="3"/>
  <c r="X65" i="3"/>
  <c r="W65" i="3"/>
  <c r="V65" i="3"/>
  <c r="T65" i="3"/>
  <c r="Q65" i="3"/>
  <c r="O65" i="3"/>
  <c r="L65" i="3"/>
  <c r="J65" i="3"/>
  <c r="Z64" i="3"/>
  <c r="X64" i="3"/>
  <c r="Y64" i="3" s="1"/>
  <c r="W64" i="3"/>
  <c r="V64" i="3"/>
  <c r="T64" i="3"/>
  <c r="Q64" i="3"/>
  <c r="O64" i="3"/>
  <c r="L64" i="3"/>
  <c r="J64" i="3"/>
  <c r="R63" i="3"/>
  <c r="R83" i="3" s="1"/>
  <c r="T83" i="3" s="1"/>
  <c r="P63" i="3"/>
  <c r="O63" i="3"/>
  <c r="N63" i="3"/>
  <c r="N83" i="3" s="1"/>
  <c r="M63" i="3"/>
  <c r="K63" i="3"/>
  <c r="I63" i="3"/>
  <c r="H63" i="3"/>
  <c r="Z62" i="3"/>
  <c r="AA62" i="3" s="1"/>
  <c r="Y62" i="3"/>
  <c r="X62" i="3"/>
  <c r="W62" i="3"/>
  <c r="V62" i="3"/>
  <c r="T62" i="3"/>
  <c r="Q62" i="3"/>
  <c r="O62" i="3"/>
  <c r="L62" i="3"/>
  <c r="J62" i="3"/>
  <c r="Z61" i="3"/>
  <c r="X61" i="3"/>
  <c r="Y61" i="3" s="1"/>
  <c r="W61" i="3"/>
  <c r="V61" i="3"/>
  <c r="T61" i="3"/>
  <c r="Q61" i="3"/>
  <c r="O61" i="3"/>
  <c r="L61" i="3"/>
  <c r="J61" i="3"/>
  <c r="AA60" i="3"/>
  <c r="Z60" i="3"/>
  <c r="X60" i="3"/>
  <c r="W60" i="3"/>
  <c r="Y60" i="3" s="1"/>
  <c r="V60" i="3"/>
  <c r="T60" i="3"/>
  <c r="Q60" i="3"/>
  <c r="O60" i="3"/>
  <c r="L60" i="3"/>
  <c r="J60" i="3"/>
  <c r="Z59" i="3"/>
  <c r="X59" i="3"/>
  <c r="W59" i="3"/>
  <c r="V59" i="3"/>
  <c r="T59" i="3"/>
  <c r="Q59" i="3"/>
  <c r="O59" i="3"/>
  <c r="L59" i="3"/>
  <c r="J59" i="3"/>
  <c r="AA58" i="3"/>
  <c r="Z58" i="3"/>
  <c r="X58" i="3"/>
  <c r="W58" i="3"/>
  <c r="V58" i="3"/>
  <c r="T58" i="3"/>
  <c r="Q58" i="3"/>
  <c r="O58" i="3"/>
  <c r="L58" i="3"/>
  <c r="J58" i="3"/>
  <c r="V57" i="3"/>
  <c r="V63" i="3" s="1"/>
  <c r="L57" i="3"/>
  <c r="Z56" i="3"/>
  <c r="X56" i="3"/>
  <c r="W56" i="3"/>
  <c r="Y56" i="3" s="1"/>
  <c r="V56" i="3"/>
  <c r="T56" i="3"/>
  <c r="Q56" i="3"/>
  <c r="O56" i="3"/>
  <c r="L56" i="3"/>
  <c r="J56" i="3"/>
  <c r="Z55" i="3"/>
  <c r="AA55" i="3" s="1"/>
  <c r="X55" i="3"/>
  <c r="W55" i="3"/>
  <c r="Y55" i="3" s="1"/>
  <c r="V55" i="3"/>
  <c r="T55" i="3"/>
  <c r="Q55" i="3"/>
  <c r="O55" i="3"/>
  <c r="L55" i="3"/>
  <c r="J55" i="3"/>
  <c r="Z54" i="3"/>
  <c r="X54" i="3"/>
  <c r="Y54" i="3" s="1"/>
  <c r="W54" i="3"/>
  <c r="V54" i="3"/>
  <c r="T54" i="3"/>
  <c r="Q54" i="3"/>
  <c r="O54" i="3"/>
  <c r="L54" i="3"/>
  <c r="J54" i="3"/>
  <c r="AA53" i="3"/>
  <c r="Z53" i="3"/>
  <c r="X53" i="3"/>
  <c r="W53" i="3"/>
  <c r="Y53" i="3" s="1"/>
  <c r="V53" i="3"/>
  <c r="T53" i="3"/>
  <c r="Q53" i="3"/>
  <c r="O53" i="3"/>
  <c r="L53" i="3"/>
  <c r="Z52" i="3"/>
  <c r="AA52" i="3" s="1"/>
  <c r="Y52" i="3"/>
  <c r="X52" i="3"/>
  <c r="W52" i="3"/>
  <c r="V52" i="3"/>
  <c r="V83" i="3" s="1"/>
  <c r="T52" i="3"/>
  <c r="Q52" i="3"/>
  <c r="O52" i="3"/>
  <c r="L52" i="3"/>
  <c r="J52" i="3"/>
  <c r="Z51" i="3"/>
  <c r="X51" i="3"/>
  <c r="Y51" i="3" s="1"/>
  <c r="W51" i="3"/>
  <c r="V51" i="3"/>
  <c r="T51" i="3"/>
  <c r="Q51" i="3"/>
  <c r="O51" i="3"/>
  <c r="L51" i="3"/>
  <c r="J51" i="3"/>
  <c r="AA50" i="3"/>
  <c r="Z50" i="3"/>
  <c r="X50" i="3"/>
  <c r="W50" i="3"/>
  <c r="Y50" i="3" s="1"/>
  <c r="V50" i="3"/>
  <c r="T50" i="3"/>
  <c r="Q50" i="3"/>
  <c r="O50" i="3"/>
  <c r="L50" i="3"/>
  <c r="J50" i="3"/>
  <c r="Z49" i="3"/>
  <c r="X49" i="3"/>
  <c r="W49" i="3"/>
  <c r="V49" i="3"/>
  <c r="T49" i="3"/>
  <c r="Q49" i="3"/>
  <c r="O49" i="3"/>
  <c r="L49" i="3"/>
  <c r="J49" i="3"/>
  <c r="AA48" i="3"/>
  <c r="Z48" i="3"/>
  <c r="X48" i="3"/>
  <c r="W48" i="3"/>
  <c r="V48" i="3"/>
  <c r="T48" i="3"/>
  <c r="Q48" i="3"/>
  <c r="O48" i="3"/>
  <c r="L48" i="3"/>
  <c r="J48" i="3"/>
  <c r="L47" i="3"/>
  <c r="V46" i="3"/>
  <c r="U46" i="3"/>
  <c r="S46" i="3"/>
  <c r="S84" i="3" s="1"/>
  <c r="R46" i="3"/>
  <c r="T46" i="3" s="1"/>
  <c r="Q46" i="3"/>
  <c r="P46" i="3"/>
  <c r="N46" i="3"/>
  <c r="N84" i="3" s="1"/>
  <c r="M46" i="3"/>
  <c r="O46" i="3" s="1"/>
  <c r="K46" i="3"/>
  <c r="J46" i="3"/>
  <c r="I46" i="3"/>
  <c r="H46" i="3"/>
  <c r="Z45" i="3"/>
  <c r="AA45" i="3" s="1"/>
  <c r="Y45" i="3"/>
  <c r="X45" i="3"/>
  <c r="W45" i="3"/>
  <c r="V45" i="3"/>
  <c r="T45" i="3"/>
  <c r="Q45" i="3"/>
  <c r="O45" i="3"/>
  <c r="L45" i="3"/>
  <c r="AA44" i="3"/>
  <c r="AA46" i="3" s="1"/>
  <c r="Z44" i="3"/>
  <c r="X44" i="3"/>
  <c r="W44" i="3"/>
  <c r="Y44" i="3" s="1"/>
  <c r="V44" i="3"/>
  <c r="T44" i="3"/>
  <c r="Q44" i="3"/>
  <c r="O44" i="3"/>
  <c r="L44" i="3"/>
  <c r="W43" i="3"/>
  <c r="L43" i="3"/>
  <c r="L46" i="3" s="1"/>
  <c r="AA42" i="3"/>
  <c r="Z42" i="3"/>
  <c r="X42" i="3"/>
  <c r="W42" i="3"/>
  <c r="Y42" i="3" s="1"/>
  <c r="V42" i="3"/>
  <c r="T42" i="3"/>
  <c r="Q42" i="3"/>
  <c r="O42" i="3"/>
  <c r="L42" i="3"/>
  <c r="J42" i="3"/>
  <c r="L41" i="3"/>
  <c r="K40" i="3"/>
  <c r="I39" i="3"/>
  <c r="I40" i="3" s="1"/>
  <c r="L38" i="3"/>
  <c r="Z37" i="3"/>
  <c r="Y37" i="3"/>
  <c r="X37" i="3"/>
  <c r="W37" i="3"/>
  <c r="L37" i="3"/>
  <c r="J37" i="3"/>
  <c r="U36" i="3"/>
  <c r="V36" i="3" s="1"/>
  <c r="S36" i="3"/>
  <c r="T36" i="3" s="1"/>
  <c r="R36" i="3"/>
  <c r="Q36" i="3"/>
  <c r="P36" i="3"/>
  <c r="N36" i="3"/>
  <c r="M36" i="3"/>
  <c r="O36" i="3" s="1"/>
  <c r="K36" i="3"/>
  <c r="I36" i="3"/>
  <c r="H36" i="3"/>
  <c r="J36" i="3" s="1"/>
  <c r="Z35" i="3"/>
  <c r="X35" i="3"/>
  <c r="AA35" i="3" s="1"/>
  <c r="W35" i="3"/>
  <c r="V35" i="3"/>
  <c r="T35" i="3"/>
  <c r="Q35" i="3"/>
  <c r="O35" i="3"/>
  <c r="L35" i="3"/>
  <c r="Z34" i="3"/>
  <c r="AA34" i="3" s="1"/>
  <c r="X34" i="3"/>
  <c r="W34" i="3"/>
  <c r="Y34" i="3" s="1"/>
  <c r="V34" i="3"/>
  <c r="T34" i="3"/>
  <c r="Q34" i="3"/>
  <c r="O34" i="3"/>
  <c r="L34" i="3"/>
  <c r="J34" i="3"/>
  <c r="Z33" i="3"/>
  <c r="X33" i="3"/>
  <c r="Y33" i="3" s="1"/>
  <c r="W33" i="3"/>
  <c r="V33" i="3"/>
  <c r="T33" i="3"/>
  <c r="Q33" i="3"/>
  <c r="O33" i="3"/>
  <c r="L33" i="3"/>
  <c r="J33" i="3"/>
  <c r="Z32" i="3"/>
  <c r="X32" i="3"/>
  <c r="X36" i="3" s="1"/>
  <c r="W32" i="3"/>
  <c r="W36" i="3" s="1"/>
  <c r="V32" i="3"/>
  <c r="T32" i="3"/>
  <c r="Q32" i="3"/>
  <c r="O32" i="3"/>
  <c r="L32" i="3"/>
  <c r="Z31" i="3"/>
  <c r="Y31" i="3"/>
  <c r="X31" i="3"/>
  <c r="W31" i="3"/>
  <c r="V31" i="3"/>
  <c r="T31" i="3"/>
  <c r="Q31" i="3"/>
  <c r="O31" i="3"/>
  <c r="L31" i="3"/>
  <c r="J31" i="3"/>
  <c r="L30" i="3"/>
  <c r="U29" i="3"/>
  <c r="S29" i="3"/>
  <c r="R29" i="3"/>
  <c r="N29" i="3"/>
  <c r="K29" i="3"/>
  <c r="I29" i="3"/>
  <c r="Z28" i="3"/>
  <c r="AA28" i="3" s="1"/>
  <c r="Y28" i="3"/>
  <c r="X28" i="3"/>
  <c r="W28" i="3"/>
  <c r="V28" i="3"/>
  <c r="T28" i="3"/>
  <c r="Q28" i="3"/>
  <c r="O28" i="3"/>
  <c r="L28" i="3"/>
  <c r="U27" i="3"/>
  <c r="V27" i="3" s="1"/>
  <c r="V29" i="3" s="1"/>
  <c r="T27" i="3"/>
  <c r="T29" i="3" s="1"/>
  <c r="S27" i="3"/>
  <c r="R27" i="3"/>
  <c r="P27" i="3"/>
  <c r="P29" i="3" s="1"/>
  <c r="N27" i="3"/>
  <c r="M27" i="3"/>
  <c r="L27" i="3"/>
  <c r="K27" i="3"/>
  <c r="I27" i="3"/>
  <c r="X27" i="3" s="1"/>
  <c r="X29" i="3" s="1"/>
  <c r="H27" i="3"/>
  <c r="Z26" i="3"/>
  <c r="AA26" i="3" s="1"/>
  <c r="X26" i="3"/>
  <c r="W26" i="3"/>
  <c r="V26" i="3"/>
  <c r="T26" i="3"/>
  <c r="Q26" i="3"/>
  <c r="O26" i="3"/>
  <c r="L26" i="3"/>
  <c r="Z25" i="3"/>
  <c r="AA25" i="3" s="1"/>
  <c r="Y25" i="3"/>
  <c r="X25" i="3"/>
  <c r="W25" i="3"/>
  <c r="V25" i="3"/>
  <c r="T25" i="3"/>
  <c r="Q25" i="3"/>
  <c r="O25" i="3"/>
  <c r="L25" i="3"/>
  <c r="Z24" i="3"/>
  <c r="X24" i="3"/>
  <c r="AA24" i="3" s="1"/>
  <c r="W24" i="3"/>
  <c r="V24" i="3"/>
  <c r="T24" i="3"/>
  <c r="O24" i="3"/>
  <c r="L24" i="3"/>
  <c r="Z23" i="3"/>
  <c r="X23" i="3"/>
  <c r="Y23" i="3" s="1"/>
  <c r="W23" i="3"/>
  <c r="V23" i="3"/>
  <c r="T23" i="3"/>
  <c r="L23" i="3"/>
  <c r="L22" i="3"/>
  <c r="L29" i="3" s="1"/>
  <c r="U21" i="3"/>
  <c r="S21" i="3"/>
  <c r="S39" i="3" s="1"/>
  <c r="S40" i="3" s="1"/>
  <c r="S85" i="3" s="1"/>
  <c r="S92" i="3" s="1"/>
  <c r="R21" i="3"/>
  <c r="T21" i="3" s="1"/>
  <c r="T39" i="3" s="1"/>
  <c r="P21" i="3"/>
  <c r="M21" i="3"/>
  <c r="K21" i="3"/>
  <c r="I21" i="3"/>
  <c r="H21" i="3"/>
  <c r="Z20" i="3"/>
  <c r="AA20" i="3" s="1"/>
  <c r="Y20" i="3"/>
  <c r="X20" i="3"/>
  <c r="W20" i="3"/>
  <c r="V20" i="3"/>
  <c r="T20" i="3"/>
  <c r="Q20" i="3"/>
  <c r="O20" i="3"/>
  <c r="L20" i="3"/>
  <c r="Z19" i="3"/>
  <c r="X19" i="3"/>
  <c r="AA19" i="3" s="1"/>
  <c r="W19" i="3"/>
  <c r="V19" i="3"/>
  <c r="T19" i="3"/>
  <c r="Q19" i="3"/>
  <c r="O19" i="3"/>
  <c r="L19" i="3"/>
  <c r="Z18" i="3"/>
  <c r="AA18" i="3" s="1"/>
  <c r="Y18" i="3"/>
  <c r="X18" i="3"/>
  <c r="W18" i="3"/>
  <c r="V18" i="3"/>
  <c r="T18" i="3"/>
  <c r="Q18" i="3"/>
  <c r="O18" i="3"/>
  <c r="L18" i="3"/>
  <c r="AA17" i="3"/>
  <c r="Z17" i="3"/>
  <c r="Q17" i="3"/>
  <c r="Z16" i="3"/>
  <c r="W16" i="3"/>
  <c r="V16" i="3"/>
  <c r="T16" i="3"/>
  <c r="N16" i="3"/>
  <c r="L16" i="3"/>
  <c r="Z15" i="3"/>
  <c r="AA15" i="3" s="1"/>
  <c r="Y15" i="3"/>
  <c r="X15" i="3"/>
  <c r="W15" i="3"/>
  <c r="V15" i="3"/>
  <c r="T15" i="3"/>
  <c r="Q15" i="3"/>
  <c r="O15" i="3"/>
  <c r="L15" i="3"/>
  <c r="AA14" i="3"/>
  <c r="Z14" i="3"/>
  <c r="X14" i="3"/>
  <c r="W14" i="3"/>
  <c r="Y14" i="3" s="1"/>
  <c r="V14" i="3"/>
  <c r="T14" i="3"/>
  <c r="Q14" i="3"/>
  <c r="O14" i="3"/>
  <c r="L14" i="3"/>
  <c r="Z13" i="3"/>
  <c r="AA13" i="3" s="1"/>
  <c r="Y13" i="3"/>
  <c r="X13" i="3"/>
  <c r="W13" i="3"/>
  <c r="V13" i="3"/>
  <c r="T13" i="3"/>
  <c r="Q13" i="3"/>
  <c r="O13" i="3"/>
  <c r="L13" i="3"/>
  <c r="AA12" i="3"/>
  <c r="Z12" i="3"/>
  <c r="X12" i="3"/>
  <c r="W12" i="3"/>
  <c r="Y12" i="3" s="1"/>
  <c r="V12" i="3"/>
  <c r="T12" i="3"/>
  <c r="Q12" i="3"/>
  <c r="O12" i="3"/>
  <c r="L12" i="3"/>
  <c r="L11" i="3"/>
  <c r="Z10" i="3"/>
  <c r="X10" i="3"/>
  <c r="U10" i="3"/>
  <c r="T10" i="3"/>
  <c r="S10" i="3"/>
  <c r="R10" i="3"/>
  <c r="P10" i="3"/>
  <c r="O10" i="3"/>
  <c r="N10" i="3"/>
  <c r="M10" i="3"/>
  <c r="K10" i="3"/>
  <c r="K39" i="3" s="1"/>
  <c r="I10" i="3"/>
  <c r="H10" i="3"/>
  <c r="J10" i="3" s="1"/>
  <c r="AA9" i="3"/>
  <c r="Z9" i="3"/>
  <c r="X9" i="3"/>
  <c r="W9" i="3"/>
  <c r="Y9" i="3" s="1"/>
  <c r="V9" i="3"/>
  <c r="T9" i="3"/>
  <c r="Q9" i="3"/>
  <c r="O9" i="3"/>
  <c r="L9" i="3"/>
  <c r="Z8" i="3"/>
  <c r="X8" i="3"/>
  <c r="W8" i="3"/>
  <c r="Y8" i="3" s="1"/>
  <c r="V8" i="3"/>
  <c r="T8" i="3"/>
  <c r="Q8" i="3"/>
  <c r="O8" i="3"/>
  <c r="L8" i="3"/>
  <c r="Z7" i="3"/>
  <c r="AA7" i="3" s="1"/>
  <c r="Y7" i="3"/>
  <c r="X7" i="3"/>
  <c r="W7" i="3"/>
  <c r="V7" i="3"/>
  <c r="V10" i="3" s="1"/>
  <c r="T7" i="3"/>
  <c r="Q7" i="3"/>
  <c r="O7" i="3"/>
  <c r="L7" i="3"/>
  <c r="L10" i="3" s="1"/>
  <c r="AA6" i="3"/>
  <c r="Z6" i="3"/>
  <c r="X6" i="3"/>
  <c r="W6" i="3"/>
  <c r="V6" i="3"/>
  <c r="T6" i="3"/>
  <c r="Q6" i="3"/>
  <c r="O6" i="3"/>
  <c r="L6" i="3"/>
  <c r="W5" i="3"/>
  <c r="J5" i="3"/>
  <c r="X91" i="2"/>
  <c r="P91" i="2"/>
  <c r="I91" i="2"/>
  <c r="J91" i="2" s="1"/>
  <c r="H91" i="2"/>
  <c r="U90" i="2"/>
  <c r="U91" i="2" s="1"/>
  <c r="T90" i="2"/>
  <c r="S90" i="2"/>
  <c r="S91" i="2" s="1"/>
  <c r="R90" i="2"/>
  <c r="R91" i="2" s="1"/>
  <c r="T91" i="2" s="1"/>
  <c r="P90" i="2"/>
  <c r="N90" i="2"/>
  <c r="N91" i="2" s="1"/>
  <c r="M90" i="2"/>
  <c r="M91" i="2" s="1"/>
  <c r="O91" i="2" s="1"/>
  <c r="K90" i="2"/>
  <c r="K91" i="2" s="1"/>
  <c r="I90" i="2"/>
  <c r="J90" i="2" s="1"/>
  <c r="H90" i="2"/>
  <c r="Z89" i="2"/>
  <c r="AA89" i="2" s="1"/>
  <c r="Y89" i="2"/>
  <c r="X89" i="2"/>
  <c r="W89" i="2"/>
  <c r="V89" i="2"/>
  <c r="T89" i="2"/>
  <c r="Q89" i="2"/>
  <c r="O89" i="2"/>
  <c r="L89" i="2"/>
  <c r="J89" i="2"/>
  <c r="Z88" i="2"/>
  <c r="X88" i="2"/>
  <c r="AA88" i="2" s="1"/>
  <c r="AA90" i="2" s="1"/>
  <c r="AA91" i="2" s="1"/>
  <c r="W88" i="2"/>
  <c r="V88" i="2"/>
  <c r="V90" i="2" s="1"/>
  <c r="V91" i="2" s="1"/>
  <c r="T88" i="2"/>
  <c r="Q88" i="2"/>
  <c r="Q90" i="2" s="1"/>
  <c r="Q91" i="2" s="1"/>
  <c r="O88" i="2"/>
  <c r="O90" i="2" s="1"/>
  <c r="L88" i="2"/>
  <c r="J88" i="2"/>
  <c r="L87" i="2"/>
  <c r="L90" i="2" s="1"/>
  <c r="L91" i="2" s="1"/>
  <c r="L86" i="2"/>
  <c r="P84" i="2"/>
  <c r="U83" i="2"/>
  <c r="P83" i="2"/>
  <c r="Z82" i="2"/>
  <c r="Y82" i="2"/>
  <c r="X82" i="2"/>
  <c r="AA82" i="2" s="1"/>
  <c r="W82" i="2"/>
  <c r="V82" i="2"/>
  <c r="T82" i="2"/>
  <c r="Q82" i="2"/>
  <c r="O82" i="2"/>
  <c r="L82" i="2"/>
  <c r="J82" i="2"/>
  <c r="Z81" i="2"/>
  <c r="X81" i="2"/>
  <c r="AA81" i="2" s="1"/>
  <c r="W81" i="2"/>
  <c r="Y81" i="2" s="1"/>
  <c r="V81" i="2"/>
  <c r="T81" i="2"/>
  <c r="Q81" i="2"/>
  <c r="O81" i="2"/>
  <c r="L81" i="2"/>
  <c r="J81" i="2"/>
  <c r="Z80" i="2"/>
  <c r="U80" i="2"/>
  <c r="R80" i="2"/>
  <c r="T80" i="2" s="1"/>
  <c r="P80" i="2"/>
  <c r="M80" i="2"/>
  <c r="O80" i="2" s="1"/>
  <c r="L80" i="2"/>
  <c r="K80" i="2"/>
  <c r="I80" i="2"/>
  <c r="X80" i="2" s="1"/>
  <c r="H80" i="2"/>
  <c r="H83" i="2" s="1"/>
  <c r="Z79" i="2"/>
  <c r="X79" i="2"/>
  <c r="AA79" i="2" s="1"/>
  <c r="W79" i="2"/>
  <c r="V79" i="2"/>
  <c r="T79" i="2"/>
  <c r="Q79" i="2"/>
  <c r="O79" i="2"/>
  <c r="L79" i="2"/>
  <c r="J79" i="2"/>
  <c r="Z78" i="2"/>
  <c r="X78" i="2"/>
  <c r="AA78" i="2" s="1"/>
  <c r="W78" i="2"/>
  <c r="V78" i="2"/>
  <c r="T78" i="2"/>
  <c r="Q78" i="2"/>
  <c r="Q80" i="2" s="1"/>
  <c r="O78" i="2"/>
  <c r="L78" i="2"/>
  <c r="J78" i="2"/>
  <c r="AA77" i="2"/>
  <c r="AA80" i="2" s="1"/>
  <c r="Z77" i="2"/>
  <c r="X77" i="2"/>
  <c r="W77" i="2"/>
  <c r="Y77" i="2" s="1"/>
  <c r="V77" i="2"/>
  <c r="T77" i="2"/>
  <c r="Q77" i="2"/>
  <c r="O77" i="2"/>
  <c r="L77" i="2"/>
  <c r="J77" i="2"/>
  <c r="W76" i="2"/>
  <c r="Y76" i="2" s="1"/>
  <c r="V76" i="2"/>
  <c r="V80" i="2" s="1"/>
  <c r="T76" i="2"/>
  <c r="O76" i="2"/>
  <c r="L76" i="2"/>
  <c r="J76" i="2"/>
  <c r="J80" i="2" s="1"/>
  <c r="Z75" i="2"/>
  <c r="X75" i="2"/>
  <c r="AA75" i="2" s="1"/>
  <c r="W75" i="2"/>
  <c r="V75" i="2"/>
  <c r="T75" i="2"/>
  <c r="Q75" i="2"/>
  <c r="O75" i="2"/>
  <c r="L75" i="2"/>
  <c r="J75" i="2"/>
  <c r="Z74" i="2"/>
  <c r="X74" i="2"/>
  <c r="AA74" i="2" s="1"/>
  <c r="W74" i="2"/>
  <c r="V74" i="2"/>
  <c r="T74" i="2"/>
  <c r="Q74" i="2"/>
  <c r="O74" i="2"/>
  <c r="L74" i="2"/>
  <c r="J74" i="2"/>
  <c r="AA73" i="2"/>
  <c r="Z73" i="2"/>
  <c r="X73" i="2"/>
  <c r="W73" i="2"/>
  <c r="Y73" i="2" s="1"/>
  <c r="V73" i="2"/>
  <c r="T73" i="2"/>
  <c r="Q73" i="2"/>
  <c r="O73" i="2"/>
  <c r="L73" i="2"/>
  <c r="J73" i="2"/>
  <c r="Z72" i="2"/>
  <c r="V72" i="2"/>
  <c r="U72" i="2"/>
  <c r="S72" i="2"/>
  <c r="S83" i="2" s="1"/>
  <c r="R72" i="2"/>
  <c r="T72" i="2" s="1"/>
  <c r="Q72" i="2"/>
  <c r="P72" i="2"/>
  <c r="N72" i="2"/>
  <c r="M72" i="2"/>
  <c r="O72" i="2" s="1"/>
  <c r="K72" i="2"/>
  <c r="I72" i="2"/>
  <c r="X72" i="2" s="1"/>
  <c r="H72" i="2"/>
  <c r="Z71" i="2"/>
  <c r="AA71" i="2" s="1"/>
  <c r="Y71" i="2"/>
  <c r="X71" i="2"/>
  <c r="W71" i="2"/>
  <c r="V71" i="2"/>
  <c r="T71" i="2"/>
  <c r="Q71" i="2"/>
  <c r="O71" i="2"/>
  <c r="L71" i="2"/>
  <c r="Z70" i="2"/>
  <c r="X70" i="2"/>
  <c r="AA70" i="2" s="1"/>
  <c r="W70" i="2"/>
  <c r="Y70" i="2" s="1"/>
  <c r="V70" i="2"/>
  <c r="T70" i="2"/>
  <c r="Q70" i="2"/>
  <c r="O70" i="2"/>
  <c r="L70" i="2"/>
  <c r="J70" i="2"/>
  <c r="Z69" i="2"/>
  <c r="AA69" i="2" s="1"/>
  <c r="X69" i="2"/>
  <c r="W69" i="2"/>
  <c r="Y69" i="2" s="1"/>
  <c r="V69" i="2"/>
  <c r="T69" i="2"/>
  <c r="Q69" i="2"/>
  <c r="O69" i="2"/>
  <c r="L69" i="2"/>
  <c r="J69" i="2"/>
  <c r="Z68" i="2"/>
  <c r="AA68" i="2" s="1"/>
  <c r="Y68" i="2"/>
  <c r="X68" i="2"/>
  <c r="W68" i="2"/>
  <c r="V68" i="2"/>
  <c r="T68" i="2"/>
  <c r="Q68" i="2"/>
  <c r="O68" i="2"/>
  <c r="L68" i="2"/>
  <c r="J68" i="2"/>
  <c r="V67" i="2"/>
  <c r="L67" i="2"/>
  <c r="Z66" i="2"/>
  <c r="AA66" i="2" s="1"/>
  <c r="X66" i="2"/>
  <c r="W66" i="2"/>
  <c r="Y66" i="2" s="1"/>
  <c r="V66" i="2"/>
  <c r="T66" i="2"/>
  <c r="Q66" i="2"/>
  <c r="O66" i="2"/>
  <c r="L66" i="2"/>
  <c r="J66" i="2"/>
  <c r="Z65" i="2"/>
  <c r="AA65" i="2" s="1"/>
  <c r="Y65" i="2"/>
  <c r="X65" i="2"/>
  <c r="W65" i="2"/>
  <c r="V65" i="2"/>
  <c r="T65" i="2"/>
  <c r="Q65" i="2"/>
  <c r="O65" i="2"/>
  <c r="L65" i="2"/>
  <c r="J65" i="2"/>
  <c r="Z64" i="2"/>
  <c r="X64" i="2"/>
  <c r="AA64" i="2" s="1"/>
  <c r="W64" i="2"/>
  <c r="V64" i="2"/>
  <c r="T64" i="2"/>
  <c r="Q64" i="2"/>
  <c r="O64" i="2"/>
  <c r="L64" i="2"/>
  <c r="J64" i="2"/>
  <c r="X63" i="2"/>
  <c r="R63" i="2"/>
  <c r="P63" i="2"/>
  <c r="Z63" i="2" s="1"/>
  <c r="N63" i="2"/>
  <c r="N83" i="2" s="1"/>
  <c r="M63" i="2"/>
  <c r="O63" i="2" s="1"/>
  <c r="K63" i="2"/>
  <c r="K83" i="2" s="1"/>
  <c r="Z83" i="2" s="1"/>
  <c r="J63" i="2"/>
  <c r="I63" i="2"/>
  <c r="I83" i="2" s="1"/>
  <c r="I84" i="2" s="1"/>
  <c r="H63" i="2"/>
  <c r="Z62" i="2"/>
  <c r="AA62" i="2" s="1"/>
  <c r="Y62" i="2"/>
  <c r="X62" i="2"/>
  <c r="W62" i="2"/>
  <c r="V62" i="2"/>
  <c r="T62" i="2"/>
  <c r="Q62" i="2"/>
  <c r="O62" i="2"/>
  <c r="L62" i="2"/>
  <c r="J62" i="2"/>
  <c r="Z61" i="2"/>
  <c r="X61" i="2"/>
  <c r="W61" i="2"/>
  <c r="V61" i="2"/>
  <c r="T61" i="2"/>
  <c r="Q61" i="2"/>
  <c r="Q63" i="2" s="1"/>
  <c r="O61" i="2"/>
  <c r="L61" i="2"/>
  <c r="J61" i="2"/>
  <c r="AA60" i="2"/>
  <c r="Z60" i="2"/>
  <c r="X60" i="2"/>
  <c r="W60" i="2"/>
  <c r="Y60" i="2" s="1"/>
  <c r="V60" i="2"/>
  <c r="T60" i="2"/>
  <c r="Q60" i="2"/>
  <c r="O60" i="2"/>
  <c r="L60" i="2"/>
  <c r="J60" i="2"/>
  <c r="Z59" i="2"/>
  <c r="AA59" i="2" s="1"/>
  <c r="X59" i="2"/>
  <c r="W59" i="2"/>
  <c r="V59" i="2"/>
  <c r="T59" i="2"/>
  <c r="Q59" i="2"/>
  <c r="O59" i="2"/>
  <c r="L59" i="2"/>
  <c r="J59" i="2"/>
  <c r="Z58" i="2"/>
  <c r="AA58" i="2" s="1"/>
  <c r="Y58" i="2"/>
  <c r="X58" i="2"/>
  <c r="W58" i="2"/>
  <c r="V58" i="2"/>
  <c r="T58" i="2"/>
  <c r="Q58" i="2"/>
  <c r="O58" i="2"/>
  <c r="L58" i="2"/>
  <c r="L63" i="2" s="1"/>
  <c r="J58" i="2"/>
  <c r="V57" i="2"/>
  <c r="L57" i="2"/>
  <c r="Z56" i="2"/>
  <c r="AA56" i="2" s="1"/>
  <c r="X56" i="2"/>
  <c r="W56" i="2"/>
  <c r="Y56" i="2" s="1"/>
  <c r="V56" i="2"/>
  <c r="T56" i="2"/>
  <c r="Q56" i="2"/>
  <c r="O56" i="2"/>
  <c r="L56" i="2"/>
  <c r="J56" i="2"/>
  <c r="Z55" i="2"/>
  <c r="AA55" i="2" s="1"/>
  <c r="Y55" i="2"/>
  <c r="X55" i="2"/>
  <c r="W55" i="2"/>
  <c r="V55" i="2"/>
  <c r="T55" i="2"/>
  <c r="Q55" i="2"/>
  <c r="O55" i="2"/>
  <c r="L55" i="2"/>
  <c r="J55" i="2"/>
  <c r="Z54" i="2"/>
  <c r="Y54" i="2"/>
  <c r="X54" i="2"/>
  <c r="AA54" i="2" s="1"/>
  <c r="W54" i="2"/>
  <c r="V54" i="2"/>
  <c r="T54" i="2"/>
  <c r="Q54" i="2"/>
  <c r="O54" i="2"/>
  <c r="L54" i="2"/>
  <c r="J54" i="2"/>
  <c r="Z53" i="2"/>
  <c r="X53" i="2"/>
  <c r="W53" i="2"/>
  <c r="Y53" i="2" s="1"/>
  <c r="V53" i="2"/>
  <c r="T53" i="2"/>
  <c r="Q53" i="2"/>
  <c r="O53" i="2"/>
  <c r="L53" i="2"/>
  <c r="Z52" i="2"/>
  <c r="AA52" i="2" s="1"/>
  <c r="Y52" i="2"/>
  <c r="X52" i="2"/>
  <c r="W52" i="2"/>
  <c r="V52" i="2"/>
  <c r="T52" i="2"/>
  <c r="Q52" i="2"/>
  <c r="O52" i="2"/>
  <c r="L52" i="2"/>
  <c r="J52" i="2"/>
  <c r="Z51" i="2"/>
  <c r="X51" i="2"/>
  <c r="AA51" i="2" s="1"/>
  <c r="W51" i="2"/>
  <c r="V51" i="2"/>
  <c r="T51" i="2"/>
  <c r="Q51" i="2"/>
  <c r="O51" i="2"/>
  <c r="L51" i="2"/>
  <c r="J51" i="2"/>
  <c r="Z50" i="2"/>
  <c r="X50" i="2"/>
  <c r="W50" i="2"/>
  <c r="V50" i="2"/>
  <c r="T50" i="2"/>
  <c r="Q50" i="2"/>
  <c r="O50" i="2"/>
  <c r="L50" i="2"/>
  <c r="J50" i="2"/>
  <c r="AA49" i="2"/>
  <c r="Z49" i="2"/>
  <c r="X49" i="2"/>
  <c r="W49" i="2"/>
  <c r="Y49" i="2" s="1"/>
  <c r="V49" i="2"/>
  <c r="T49" i="2"/>
  <c r="Q49" i="2"/>
  <c r="O49" i="2"/>
  <c r="L49" i="2"/>
  <c r="J49" i="2"/>
  <c r="Z48" i="2"/>
  <c r="AA48" i="2" s="1"/>
  <c r="Y48" i="2"/>
  <c r="X48" i="2"/>
  <c r="W48" i="2"/>
  <c r="V48" i="2"/>
  <c r="T48" i="2"/>
  <c r="Q48" i="2"/>
  <c r="O48" i="2"/>
  <c r="L48" i="2"/>
  <c r="J48" i="2"/>
  <c r="L47" i="2"/>
  <c r="U46" i="2"/>
  <c r="S46" i="2"/>
  <c r="S84" i="2" s="1"/>
  <c r="R46" i="2"/>
  <c r="P46" i="2"/>
  <c r="N46" i="2"/>
  <c r="N84" i="2" s="1"/>
  <c r="M46" i="2"/>
  <c r="O46" i="2" s="1"/>
  <c r="K46" i="2"/>
  <c r="J46" i="2"/>
  <c r="I46" i="2"/>
  <c r="X46" i="2" s="1"/>
  <c r="H46" i="2"/>
  <c r="H84" i="2" s="1"/>
  <c r="J84" i="2" s="1"/>
  <c r="Z45" i="2"/>
  <c r="AA45" i="2" s="1"/>
  <c r="X45" i="2"/>
  <c r="Y45" i="2" s="1"/>
  <c r="W45" i="2"/>
  <c r="V45" i="2"/>
  <c r="V46" i="2" s="1"/>
  <c r="T45" i="2"/>
  <c r="Q45" i="2"/>
  <c r="O45" i="2"/>
  <c r="L45" i="2"/>
  <c r="Z44" i="2"/>
  <c r="X44" i="2"/>
  <c r="W44" i="2"/>
  <c r="V44" i="2"/>
  <c r="T44" i="2"/>
  <c r="Q44" i="2"/>
  <c r="Q46" i="2" s="1"/>
  <c r="O44" i="2"/>
  <c r="L44" i="2"/>
  <c r="W43" i="2"/>
  <c r="L43" i="2"/>
  <c r="L46" i="2" s="1"/>
  <c r="AA42" i="2"/>
  <c r="Z42" i="2"/>
  <c r="X42" i="2"/>
  <c r="W42" i="2"/>
  <c r="Y42" i="2" s="1"/>
  <c r="V42" i="2"/>
  <c r="T42" i="2"/>
  <c r="Q42" i="2"/>
  <c r="O42" i="2"/>
  <c r="L42" i="2"/>
  <c r="J42" i="2"/>
  <c r="L41" i="2"/>
  <c r="L38" i="2"/>
  <c r="AA37" i="2"/>
  <c r="Z37" i="2"/>
  <c r="Y37" i="2"/>
  <c r="X37" i="2"/>
  <c r="W37" i="2"/>
  <c r="L37" i="2"/>
  <c r="J37" i="2"/>
  <c r="U36" i="2"/>
  <c r="S36" i="2"/>
  <c r="V36" i="2" s="1"/>
  <c r="R36" i="2"/>
  <c r="P36" i="2"/>
  <c r="N36" i="2"/>
  <c r="O36" i="2" s="1"/>
  <c r="M36" i="2"/>
  <c r="K36" i="2"/>
  <c r="L36" i="2" s="1"/>
  <c r="J36" i="2"/>
  <c r="I36" i="2"/>
  <c r="H36" i="2"/>
  <c r="Z35" i="2"/>
  <c r="AA35" i="2" s="1"/>
  <c r="X35" i="2"/>
  <c r="W35" i="2"/>
  <c r="Y35" i="2" s="1"/>
  <c r="V35" i="2"/>
  <c r="T35" i="2"/>
  <c r="Q35" i="2"/>
  <c r="O35" i="2"/>
  <c r="L35" i="2"/>
  <c r="Z34" i="2"/>
  <c r="AA34" i="2" s="1"/>
  <c r="X34" i="2"/>
  <c r="Y34" i="2" s="1"/>
  <c r="W34" i="2"/>
  <c r="V34" i="2"/>
  <c r="T34" i="2"/>
  <c r="Q34" i="2"/>
  <c r="O34" i="2"/>
  <c r="L34" i="2"/>
  <c r="J34" i="2"/>
  <c r="AA33" i="2"/>
  <c r="Z33" i="2"/>
  <c r="Y33" i="2"/>
  <c r="X33" i="2"/>
  <c r="W33" i="2"/>
  <c r="V33" i="2"/>
  <c r="T33" i="2"/>
  <c r="Q33" i="2"/>
  <c r="O33" i="2"/>
  <c r="L33" i="2"/>
  <c r="J33" i="2"/>
  <c r="Z32" i="2"/>
  <c r="X32" i="2"/>
  <c r="X36" i="2" s="1"/>
  <c r="W32" i="2"/>
  <c r="V32" i="2"/>
  <c r="T32" i="2"/>
  <c r="Q32" i="2"/>
  <c r="O32" i="2"/>
  <c r="L32" i="2"/>
  <c r="Z31" i="2"/>
  <c r="Y31" i="2"/>
  <c r="X31" i="2"/>
  <c r="W31" i="2"/>
  <c r="V31" i="2"/>
  <c r="T31" i="2"/>
  <c r="Q31" i="2"/>
  <c r="O31" i="2"/>
  <c r="L31" i="2"/>
  <c r="J31" i="2"/>
  <c r="L30" i="2"/>
  <c r="U29" i="2"/>
  <c r="R29" i="2"/>
  <c r="M29" i="2"/>
  <c r="I29" i="2"/>
  <c r="H29" i="2"/>
  <c r="Z28" i="2"/>
  <c r="AA28" i="2" s="1"/>
  <c r="X28" i="2"/>
  <c r="Y28" i="2" s="1"/>
  <c r="W28" i="2"/>
  <c r="V28" i="2"/>
  <c r="T28" i="2"/>
  <c r="Q28" i="2"/>
  <c r="O28" i="2"/>
  <c r="L28" i="2"/>
  <c r="U27" i="2"/>
  <c r="S27" i="2"/>
  <c r="R27" i="2"/>
  <c r="P27" i="2"/>
  <c r="N27" i="2"/>
  <c r="N29" i="2" s="1"/>
  <c r="M27" i="2"/>
  <c r="K27" i="2"/>
  <c r="J27" i="2"/>
  <c r="J29" i="2" s="1"/>
  <c r="I27" i="2"/>
  <c r="H27" i="2"/>
  <c r="Z26" i="2"/>
  <c r="AA26" i="2" s="1"/>
  <c r="X26" i="2"/>
  <c r="W26" i="2"/>
  <c r="Y26" i="2" s="1"/>
  <c r="V26" i="2"/>
  <c r="T26" i="2"/>
  <c r="Q26" i="2"/>
  <c r="O26" i="2"/>
  <c r="L26" i="2"/>
  <c r="Z25" i="2"/>
  <c r="X25" i="2"/>
  <c r="Y25" i="2" s="1"/>
  <c r="W25" i="2"/>
  <c r="V25" i="2"/>
  <c r="T25" i="2"/>
  <c r="Q25" i="2"/>
  <c r="O25" i="2"/>
  <c r="L25" i="2"/>
  <c r="Z24" i="2"/>
  <c r="AA24" i="2" s="1"/>
  <c r="X24" i="2"/>
  <c r="W24" i="2"/>
  <c r="Y24" i="2" s="1"/>
  <c r="V24" i="2"/>
  <c r="T24" i="2"/>
  <c r="O24" i="2"/>
  <c r="L24" i="2"/>
  <c r="AA23" i="2"/>
  <c r="Z23" i="2"/>
  <c r="X23" i="2"/>
  <c r="W23" i="2"/>
  <c r="Y23" i="2" s="1"/>
  <c r="V23" i="2"/>
  <c r="T23" i="2"/>
  <c r="L23" i="2"/>
  <c r="L22" i="2"/>
  <c r="U21" i="2"/>
  <c r="V21" i="2" s="1"/>
  <c r="T21" i="2"/>
  <c r="S21" i="2"/>
  <c r="R21" i="2"/>
  <c r="P21" i="2"/>
  <c r="Z21" i="2" s="1"/>
  <c r="M21" i="2"/>
  <c r="L21" i="2"/>
  <c r="K21" i="2"/>
  <c r="I21" i="2"/>
  <c r="H21" i="2"/>
  <c r="J21" i="2" s="1"/>
  <c r="Z20" i="2"/>
  <c r="AA20" i="2" s="1"/>
  <c r="X20" i="2"/>
  <c r="Y20" i="2" s="1"/>
  <c r="W20" i="2"/>
  <c r="V20" i="2"/>
  <c r="T20" i="2"/>
  <c r="Q20" i="2"/>
  <c r="O20" i="2"/>
  <c r="L20" i="2"/>
  <c r="Z19" i="2"/>
  <c r="AA19" i="2" s="1"/>
  <c r="X19" i="2"/>
  <c r="W19" i="2"/>
  <c r="Y19" i="2" s="1"/>
  <c r="V19" i="2"/>
  <c r="T19" i="2"/>
  <c r="Q19" i="2"/>
  <c r="O19" i="2"/>
  <c r="L19" i="2"/>
  <c r="Z18" i="2"/>
  <c r="X18" i="2"/>
  <c r="Y18" i="2" s="1"/>
  <c r="W18" i="2"/>
  <c r="V18" i="2"/>
  <c r="T18" i="2"/>
  <c r="Q18" i="2"/>
  <c r="O18" i="2"/>
  <c r="L18" i="2"/>
  <c r="Z17" i="2"/>
  <c r="AA17" i="2" s="1"/>
  <c r="Q17" i="2"/>
  <c r="Z16" i="2"/>
  <c r="W16" i="2"/>
  <c r="V16" i="2"/>
  <c r="T16" i="2"/>
  <c r="N16" i="2"/>
  <c r="L16" i="2"/>
  <c r="Z15" i="2"/>
  <c r="X15" i="2"/>
  <c r="Y15" i="2" s="1"/>
  <c r="W15" i="2"/>
  <c r="V15" i="2"/>
  <c r="T15" i="2"/>
  <c r="Q15" i="2"/>
  <c r="O15" i="2"/>
  <c r="L15" i="2"/>
  <c r="Z14" i="2"/>
  <c r="AA14" i="2" s="1"/>
  <c r="X14" i="2"/>
  <c r="W14" i="2"/>
  <c r="Y14" i="2" s="1"/>
  <c r="V14" i="2"/>
  <c r="T14" i="2"/>
  <c r="Q14" i="2"/>
  <c r="O14" i="2"/>
  <c r="L14" i="2"/>
  <c r="Z13" i="2"/>
  <c r="AA13" i="2" s="1"/>
  <c r="Y13" i="2"/>
  <c r="X13" i="2"/>
  <c r="W13" i="2"/>
  <c r="V13" i="2"/>
  <c r="T13" i="2"/>
  <c r="Q13" i="2"/>
  <c r="O13" i="2"/>
  <c r="L13" i="2"/>
  <c r="AA12" i="2"/>
  <c r="Z12" i="2"/>
  <c r="X12" i="2"/>
  <c r="W12" i="2"/>
  <c r="V12" i="2"/>
  <c r="T12" i="2"/>
  <c r="Q12" i="2"/>
  <c r="O12" i="2"/>
  <c r="L12" i="2"/>
  <c r="L11" i="2"/>
  <c r="Z10" i="2"/>
  <c r="U10" i="2"/>
  <c r="U39" i="2" s="1"/>
  <c r="U40" i="2" s="1"/>
  <c r="S10" i="2"/>
  <c r="R10" i="2"/>
  <c r="Q10" i="2"/>
  <c r="P10" i="2"/>
  <c r="N10" i="2"/>
  <c r="M10" i="2"/>
  <c r="K10" i="2"/>
  <c r="I10" i="2"/>
  <c r="H10" i="2"/>
  <c r="Z9" i="2"/>
  <c r="AA9" i="2" s="1"/>
  <c r="Y9" i="2"/>
  <c r="X9" i="2"/>
  <c r="W9" i="2"/>
  <c r="V9" i="2"/>
  <c r="V10" i="2" s="1"/>
  <c r="T9" i="2"/>
  <c r="Q9" i="2"/>
  <c r="O9" i="2"/>
  <c r="L9" i="2"/>
  <c r="Z8" i="2"/>
  <c r="X8" i="2"/>
  <c r="AA8" i="2" s="1"/>
  <c r="W8" i="2"/>
  <c r="Y8" i="2" s="1"/>
  <c r="V8" i="2"/>
  <c r="T8" i="2"/>
  <c r="Q8" i="2"/>
  <c r="O8" i="2"/>
  <c r="L8" i="2"/>
  <c r="Z7" i="2"/>
  <c r="AA7" i="2" s="1"/>
  <c r="Y7" i="2"/>
  <c r="X7" i="2"/>
  <c r="W7" i="2"/>
  <c r="V7" i="2"/>
  <c r="T7" i="2"/>
  <c r="Q7" i="2"/>
  <c r="O7" i="2"/>
  <c r="L7" i="2"/>
  <c r="AA6" i="2"/>
  <c r="Z6" i="2"/>
  <c r="X6" i="2"/>
  <c r="W6" i="2"/>
  <c r="V6" i="2"/>
  <c r="T6" i="2"/>
  <c r="Q6" i="2"/>
  <c r="O6" i="2"/>
  <c r="L6" i="2"/>
  <c r="W5" i="2"/>
  <c r="J5" i="2"/>
  <c r="AA72" i="3" l="1"/>
  <c r="L83" i="3"/>
  <c r="L84" i="3" s="1"/>
  <c r="O39" i="3"/>
  <c r="W27" i="3"/>
  <c r="Y24" i="3"/>
  <c r="AA80" i="3"/>
  <c r="X21" i="3"/>
  <c r="X39" i="3" s="1"/>
  <c r="Z36" i="3"/>
  <c r="AA36" i="3" s="1"/>
  <c r="AA31" i="3"/>
  <c r="V84" i="3"/>
  <c r="R84" i="3"/>
  <c r="T84" i="3" s="1"/>
  <c r="W10" i="3"/>
  <c r="Y10" i="3" s="1"/>
  <c r="Y6" i="3"/>
  <c r="J21" i="3"/>
  <c r="J39" i="3" s="1"/>
  <c r="V21" i="3"/>
  <c r="V39" i="3" s="1"/>
  <c r="Y26" i="3"/>
  <c r="H29" i="3"/>
  <c r="J27" i="3"/>
  <c r="J29" i="3" s="1"/>
  <c r="M29" i="3"/>
  <c r="M39" i="3" s="1"/>
  <c r="M40" i="3" s="1"/>
  <c r="O27" i="3"/>
  <c r="O29" i="3" s="1"/>
  <c r="AA32" i="3"/>
  <c r="Y35" i="3"/>
  <c r="L36" i="3"/>
  <c r="W46" i="3"/>
  <c r="X83" i="3"/>
  <c r="AA56" i="3"/>
  <c r="Q63" i="3"/>
  <c r="Q83" i="3" s="1"/>
  <c r="X63" i="3"/>
  <c r="I83" i="3"/>
  <c r="I84" i="3" s="1"/>
  <c r="T63" i="3"/>
  <c r="L72" i="3"/>
  <c r="Y68" i="3"/>
  <c r="W72" i="3"/>
  <c r="Y72" i="3" s="1"/>
  <c r="AA69" i="3"/>
  <c r="X91" i="3"/>
  <c r="Y91" i="3" s="1"/>
  <c r="P91" i="3"/>
  <c r="Z91" i="3" s="1"/>
  <c r="X16" i="3"/>
  <c r="AA16" i="3" s="1"/>
  <c r="Q16" i="3"/>
  <c r="Q21" i="3" s="1"/>
  <c r="O16" i="3"/>
  <c r="L40" i="3"/>
  <c r="N21" i="3"/>
  <c r="O21" i="3" s="1"/>
  <c r="Q27" i="3"/>
  <c r="Q29" i="3" s="1"/>
  <c r="Q84" i="3"/>
  <c r="Q10" i="3"/>
  <c r="P39" i="3"/>
  <c r="P40" i="3" s="1"/>
  <c r="Y19" i="3"/>
  <c r="W21" i="3"/>
  <c r="Y32" i="3"/>
  <c r="Y36" i="3" s="1"/>
  <c r="H39" i="3"/>
  <c r="H40" i="3" s="1"/>
  <c r="X46" i="3"/>
  <c r="Y48" i="3"/>
  <c r="Y83" i="3" s="1"/>
  <c r="AA49" i="3"/>
  <c r="L63" i="3"/>
  <c r="W63" i="3"/>
  <c r="Y63" i="3" s="1"/>
  <c r="Y58" i="3"/>
  <c r="AA59" i="3"/>
  <c r="J63" i="3"/>
  <c r="J83" i="3" s="1"/>
  <c r="W80" i="3"/>
  <c r="Y80" i="3" s="1"/>
  <c r="M84" i="3"/>
  <c r="O84" i="3" s="1"/>
  <c r="M83" i="3"/>
  <c r="O83" i="3" s="1"/>
  <c r="R39" i="3"/>
  <c r="R40" i="3" s="1"/>
  <c r="Y16" i="3"/>
  <c r="L21" i="3"/>
  <c r="L39" i="3" s="1"/>
  <c r="Z21" i="3"/>
  <c r="AA33" i="3"/>
  <c r="AA37" i="3"/>
  <c r="U39" i="3"/>
  <c r="U40" i="3" s="1"/>
  <c r="AA54" i="3"/>
  <c r="K83" i="3"/>
  <c r="Z83" i="3" s="1"/>
  <c r="Z63" i="3"/>
  <c r="AA79" i="3"/>
  <c r="AA90" i="3"/>
  <c r="AA91" i="3" s="1"/>
  <c r="AA8" i="3"/>
  <c r="AA10" i="3" s="1"/>
  <c r="N39" i="3"/>
  <c r="N40" i="3" s="1"/>
  <c r="N85" i="3" s="1"/>
  <c r="N92" i="3" s="1"/>
  <c r="AA23" i="3"/>
  <c r="Z27" i="3"/>
  <c r="Z46" i="3"/>
  <c r="Y49" i="3"/>
  <c r="AA51" i="3"/>
  <c r="Y59" i="3"/>
  <c r="AA61" i="3"/>
  <c r="AA64" i="3"/>
  <c r="J72" i="3"/>
  <c r="J90" i="3"/>
  <c r="X90" i="3"/>
  <c r="Y90" i="3" s="1"/>
  <c r="AA53" i="2"/>
  <c r="K84" i="2"/>
  <c r="V39" i="2"/>
  <c r="Q21" i="2"/>
  <c r="Q39" i="2" s="1"/>
  <c r="N39" i="2"/>
  <c r="N40" i="2" s="1"/>
  <c r="N85" i="2" s="1"/>
  <c r="N92" i="2" s="1"/>
  <c r="K39" i="2"/>
  <c r="K40" i="2" s="1"/>
  <c r="J83" i="2"/>
  <c r="Y59" i="2"/>
  <c r="W63" i="2"/>
  <c r="Y63" i="2" s="1"/>
  <c r="AA61" i="2"/>
  <c r="AA63" i="2" s="1"/>
  <c r="AA83" i="2" s="1"/>
  <c r="Y61" i="2"/>
  <c r="AA10" i="2"/>
  <c r="R39" i="2"/>
  <c r="R40" i="2" s="1"/>
  <c r="T10" i="2"/>
  <c r="X16" i="2"/>
  <c r="Y16" i="2" s="1"/>
  <c r="Q16" i="2"/>
  <c r="N21" i="2"/>
  <c r="X21" i="2" s="1"/>
  <c r="O16" i="2"/>
  <c r="O21" i="2"/>
  <c r="S29" i="2"/>
  <c r="S39" i="2" s="1"/>
  <c r="S40" i="2" s="1"/>
  <c r="S85" i="2" s="1"/>
  <c r="S92" i="2" s="1"/>
  <c r="V27" i="2"/>
  <c r="V29" i="2" s="1"/>
  <c r="X27" i="2"/>
  <c r="X29" i="2" s="1"/>
  <c r="AA32" i="2"/>
  <c r="H39" i="2"/>
  <c r="H40" i="2" s="1"/>
  <c r="AA44" i="2"/>
  <c r="AA46" i="2" s="1"/>
  <c r="W72" i="2"/>
  <c r="Y72" i="2" s="1"/>
  <c r="W10" i="2"/>
  <c r="Y6" i="2"/>
  <c r="AA18" i="2"/>
  <c r="AA21" i="2"/>
  <c r="AA25" i="2"/>
  <c r="O27" i="2"/>
  <c r="O29" i="2" s="1"/>
  <c r="T27" i="2"/>
  <c r="T29" i="2" s="1"/>
  <c r="Z91" i="2"/>
  <c r="W27" i="2"/>
  <c r="L10" i="2"/>
  <c r="M39" i="2"/>
  <c r="M40" i="2" s="1"/>
  <c r="O10" i="2"/>
  <c r="W21" i="2"/>
  <c r="Y21" i="2" s="1"/>
  <c r="Y12" i="2"/>
  <c r="T36" i="2"/>
  <c r="U84" i="2"/>
  <c r="Z84" i="2" s="1"/>
  <c r="Z46" i="2"/>
  <c r="I39" i="2"/>
  <c r="I40" i="2" s="1"/>
  <c r="X10" i="2"/>
  <c r="X39" i="2" s="1"/>
  <c r="AA16" i="2"/>
  <c r="J10" i="2"/>
  <c r="J39" i="2" s="1"/>
  <c r="AA15" i="2"/>
  <c r="K29" i="2"/>
  <c r="Z27" i="2"/>
  <c r="L27" i="2"/>
  <c r="L29" i="2" s="1"/>
  <c r="Y32" i="2"/>
  <c r="Y36" i="2" s="1"/>
  <c r="W36" i="2"/>
  <c r="Y44" i="2"/>
  <c r="Q83" i="2"/>
  <c r="Q84" i="2" s="1"/>
  <c r="X83" i="2"/>
  <c r="X84" i="2" s="1"/>
  <c r="AA50" i="2"/>
  <c r="W90" i="2"/>
  <c r="Y88" i="2"/>
  <c r="Q27" i="2"/>
  <c r="Q29" i="2" s="1"/>
  <c r="AA31" i="2"/>
  <c r="Q36" i="2"/>
  <c r="Z36" i="2"/>
  <c r="AA36" i="2" s="1"/>
  <c r="T46" i="2"/>
  <c r="W46" i="2"/>
  <c r="V83" i="2"/>
  <c r="V84" i="2" s="1"/>
  <c r="R83" i="2"/>
  <c r="T83" i="2" s="1"/>
  <c r="T63" i="2"/>
  <c r="Y64" i="2"/>
  <c r="X90" i="2"/>
  <c r="M83" i="2"/>
  <c r="O83" i="2" s="1"/>
  <c r="P29" i="2"/>
  <c r="P39" i="2" s="1"/>
  <c r="P40" i="2" s="1"/>
  <c r="Y50" i="2"/>
  <c r="Y83" i="2" s="1"/>
  <c r="Y51" i="2"/>
  <c r="V63" i="2"/>
  <c r="L72" i="2"/>
  <c r="L83" i="2" s="1"/>
  <c r="L84" i="2" s="1"/>
  <c r="AA72" i="2"/>
  <c r="J72" i="2"/>
  <c r="Y74" i="2"/>
  <c r="Y75" i="2"/>
  <c r="Y78" i="2"/>
  <c r="Y79" i="2"/>
  <c r="W80" i="2"/>
  <c r="Y80" i="2" s="1"/>
  <c r="M84" i="2"/>
  <c r="O84" i="2" s="1"/>
  <c r="Z90" i="2"/>
  <c r="Z40" i="3" l="1"/>
  <c r="I85" i="3"/>
  <c r="I92" i="3" s="1"/>
  <c r="X92" i="3" s="1"/>
  <c r="J84" i="3"/>
  <c r="J40" i="3"/>
  <c r="H85" i="3"/>
  <c r="W40" i="3"/>
  <c r="M85" i="3"/>
  <c r="O40" i="3"/>
  <c r="X40" i="3"/>
  <c r="W83" i="3"/>
  <c r="W84" i="3" s="1"/>
  <c r="AA27" i="3"/>
  <c r="AA29" i="3" s="1"/>
  <c r="Z29" i="3"/>
  <c r="Z39" i="3" s="1"/>
  <c r="AA21" i="3"/>
  <c r="Y21" i="3"/>
  <c r="Y46" i="3"/>
  <c r="Y84" i="3" s="1"/>
  <c r="W29" i="3"/>
  <c r="W39" i="3" s="1"/>
  <c r="Y27" i="3"/>
  <c r="Y29" i="3" s="1"/>
  <c r="Y39" i="3" s="1"/>
  <c r="Q40" i="3"/>
  <c r="Q85" i="3" s="1"/>
  <c r="Q92" i="3" s="1"/>
  <c r="P85" i="3"/>
  <c r="P92" i="3" s="1"/>
  <c r="L85" i="3"/>
  <c r="L92" i="3" s="1"/>
  <c r="K84" i="3"/>
  <c r="R85" i="3"/>
  <c r="T40" i="3"/>
  <c r="Q39" i="3"/>
  <c r="V40" i="3"/>
  <c r="V85" i="3" s="1"/>
  <c r="V92" i="3" s="1"/>
  <c r="U85" i="3"/>
  <c r="U92" i="3" s="1"/>
  <c r="AA63" i="3"/>
  <c r="AA83" i="3" s="1"/>
  <c r="AA84" i="3" s="1"/>
  <c r="X84" i="3"/>
  <c r="U85" i="2"/>
  <c r="U92" i="2" s="1"/>
  <c r="Q40" i="2"/>
  <c r="Q85" i="2" s="1"/>
  <c r="Q92" i="2" s="1"/>
  <c r="P85" i="2"/>
  <c r="P92" i="2" s="1"/>
  <c r="O39" i="2"/>
  <c r="K85" i="2"/>
  <c r="K92" i="2" s="1"/>
  <c r="L40" i="2"/>
  <c r="L85" i="2" s="1"/>
  <c r="L92" i="2" s="1"/>
  <c r="Z40" i="2"/>
  <c r="Z29" i="2"/>
  <c r="Z39" i="2" s="1"/>
  <c r="AA27" i="2"/>
  <c r="AA29" i="2" s="1"/>
  <c r="AA39" i="2" s="1"/>
  <c r="I85" i="2"/>
  <c r="I92" i="2" s="1"/>
  <c r="X92" i="2" s="1"/>
  <c r="X40" i="2"/>
  <c r="X85" i="2" s="1"/>
  <c r="M85" i="2"/>
  <c r="O40" i="2"/>
  <c r="W29" i="2"/>
  <c r="W39" i="2" s="1"/>
  <c r="Y27" i="2"/>
  <c r="Y29" i="2" s="1"/>
  <c r="AA84" i="2"/>
  <c r="T40" i="2"/>
  <c r="W83" i="2"/>
  <c r="W84" i="2" s="1"/>
  <c r="T39" i="2"/>
  <c r="Y46" i="2"/>
  <c r="Y84" i="2" s="1"/>
  <c r="W91" i="2"/>
  <c r="Y91" i="2" s="1"/>
  <c r="Y90" i="2"/>
  <c r="R84" i="2"/>
  <c r="T84" i="2" s="1"/>
  <c r="L39" i="2"/>
  <c r="Y10" i="2"/>
  <c r="Y39" i="2" s="1"/>
  <c r="H85" i="2"/>
  <c r="W40" i="2"/>
  <c r="J40" i="2"/>
  <c r="V40" i="2"/>
  <c r="V85" i="2" s="1"/>
  <c r="V92" i="2" s="1"/>
  <c r="AA39" i="3" l="1"/>
  <c r="W85" i="3"/>
  <c r="W92" i="3" s="1"/>
  <c r="Y92" i="3" s="1"/>
  <c r="Y40" i="3"/>
  <c r="Y85" i="3" s="1"/>
  <c r="H92" i="3"/>
  <c r="J85" i="3"/>
  <c r="J92" i="3" s="1"/>
  <c r="R92" i="3"/>
  <c r="T92" i="3" s="1"/>
  <c r="T85" i="3"/>
  <c r="X85" i="3"/>
  <c r="AA40" i="3"/>
  <c r="AA85" i="3" s="1"/>
  <c r="AA92" i="3" s="1"/>
  <c r="Z84" i="3"/>
  <c r="Z85" i="3" s="1"/>
  <c r="K85" i="3"/>
  <c r="K92" i="3" s="1"/>
  <c r="Z92" i="3" s="1"/>
  <c r="O85" i="3"/>
  <c r="M92" i="3"/>
  <c r="O92" i="3" s="1"/>
  <c r="Z85" i="2"/>
  <c r="AA40" i="2"/>
  <c r="AA85" i="2" s="1"/>
  <c r="AA92" i="2" s="1"/>
  <c r="J85" i="2"/>
  <c r="J92" i="2" s="1"/>
  <c r="H92" i="2"/>
  <c r="O85" i="2"/>
  <c r="M92" i="2"/>
  <c r="O92" i="2" s="1"/>
  <c r="W85" i="2"/>
  <c r="W92" i="2" s="1"/>
  <c r="Y92" i="2" s="1"/>
  <c r="Y40" i="2"/>
  <c r="Y85" i="2" s="1"/>
  <c r="R85" i="2"/>
  <c r="Z92" i="2"/>
  <c r="R92" i="2" l="1"/>
  <c r="T92" i="2" s="1"/>
  <c r="T85" i="2"/>
  <c r="AA83" i="1" l="1"/>
  <c r="AA84" i="1" s="1"/>
  <c r="AA85" i="1" s="1"/>
  <c r="J83" i="1"/>
  <c r="V84" i="1"/>
  <c r="Z85" i="1"/>
  <c r="Y85" i="1"/>
  <c r="X85" i="1"/>
  <c r="W85" i="1"/>
  <c r="Z44" i="1"/>
  <c r="AA44" i="1" s="1"/>
  <c r="AA46" i="1" s="1"/>
  <c r="V46" i="1"/>
  <c r="L39" i="1"/>
  <c r="AA39" i="1"/>
  <c r="Z39" i="1"/>
  <c r="Y39" i="1"/>
  <c r="X39" i="1"/>
  <c r="W39" i="1"/>
  <c r="Z36" i="1"/>
  <c r="Y36" i="1"/>
  <c r="X36" i="1"/>
  <c r="W36" i="1"/>
  <c r="AA37" i="1"/>
  <c r="Z37" i="1"/>
  <c r="Y37" i="1"/>
  <c r="X37" i="1"/>
  <c r="W37" i="1"/>
  <c r="K39" i="1"/>
  <c r="P39" i="1"/>
  <c r="Y74" i="1"/>
  <c r="Y76" i="1"/>
  <c r="Y82" i="1"/>
  <c r="W83" i="1"/>
  <c r="K80" i="1"/>
  <c r="K83" i="1" s="1"/>
  <c r="J80" i="1"/>
  <c r="I80" i="1"/>
  <c r="H80" i="1"/>
  <c r="H83" i="1" s="1"/>
  <c r="AA17" i="1"/>
  <c r="Z17" i="1"/>
  <c r="W10" i="1"/>
  <c r="W5" i="1"/>
  <c r="L83" i="1"/>
  <c r="I83" i="1"/>
  <c r="H63" i="1"/>
  <c r="J76" i="1"/>
  <c r="W76" i="1"/>
  <c r="J58" i="1"/>
  <c r="L52" i="1"/>
  <c r="J52" i="1"/>
  <c r="L51" i="1"/>
  <c r="J51" i="1"/>
  <c r="L50" i="1"/>
  <c r="J50" i="1"/>
  <c r="L49" i="1"/>
  <c r="J49" i="1"/>
  <c r="L48" i="1"/>
  <c r="J48" i="1"/>
  <c r="Y83" i="1" l="1"/>
  <c r="Z28" i="1"/>
  <c r="X28" i="1"/>
  <c r="Z23" i="1"/>
  <c r="X23" i="1"/>
  <c r="W23" i="1"/>
  <c r="V23" i="1"/>
  <c r="T23" i="1"/>
  <c r="AA23" i="1" l="1"/>
  <c r="Y23" i="1"/>
  <c r="P21" i="1"/>
  <c r="N21" i="1"/>
  <c r="O21" i="1" s="1"/>
  <c r="M21" i="1"/>
  <c r="Q20" i="1"/>
  <c r="O20" i="1"/>
  <c r="Q19" i="1"/>
  <c r="O19" i="1"/>
  <c r="Q18" i="1"/>
  <c r="O18" i="1"/>
  <c r="Q17" i="1"/>
  <c r="N16" i="1"/>
  <c r="Q16" i="1" s="1"/>
  <c r="Q15" i="1"/>
  <c r="O15" i="1"/>
  <c r="Q14" i="1"/>
  <c r="O14" i="1"/>
  <c r="Q13" i="1"/>
  <c r="O13" i="1"/>
  <c r="Q12" i="1"/>
  <c r="O12" i="1"/>
  <c r="T12" i="1"/>
  <c r="T13" i="1"/>
  <c r="T14" i="1"/>
  <c r="T15" i="1"/>
  <c r="T16" i="1"/>
  <c r="T18" i="1"/>
  <c r="T19" i="1"/>
  <c r="T20" i="1"/>
  <c r="R21" i="1"/>
  <c r="S21" i="1"/>
  <c r="T21" i="1"/>
  <c r="Q21" i="1" l="1"/>
  <c r="O16" i="1"/>
  <c r="AA28" i="1" l="1"/>
  <c r="T26" i="1"/>
  <c r="T25" i="1"/>
  <c r="T28" i="1"/>
  <c r="L42" i="1" l="1"/>
  <c r="L34" i="1"/>
  <c r="L31" i="1"/>
  <c r="L33" i="1"/>
  <c r="H10" i="1"/>
  <c r="J82" i="1"/>
  <c r="J81" i="1"/>
  <c r="J79" i="1"/>
  <c r="J78" i="1"/>
  <c r="J77" i="1"/>
  <c r="J75" i="1"/>
  <c r="J74" i="1"/>
  <c r="J73" i="1"/>
  <c r="J68" i="1"/>
  <c r="J70" i="1"/>
  <c r="J69" i="1"/>
  <c r="J66" i="1"/>
  <c r="J65" i="1"/>
  <c r="I63" i="1"/>
  <c r="J62" i="1"/>
  <c r="J61" i="1"/>
  <c r="J60" i="1"/>
  <c r="J59" i="1"/>
  <c r="J56" i="1"/>
  <c r="J55" i="1"/>
  <c r="J42" i="1"/>
  <c r="J31" i="1"/>
  <c r="W42" i="1" l="1"/>
  <c r="W43" i="1"/>
  <c r="W44" i="1"/>
  <c r="W45" i="1"/>
  <c r="W48" i="1"/>
  <c r="W49" i="1"/>
  <c r="W50" i="1"/>
  <c r="W51" i="1"/>
  <c r="W52" i="1"/>
  <c r="W53" i="1"/>
  <c r="W62" i="1" l="1"/>
  <c r="W89" i="1"/>
  <c r="W88" i="1"/>
  <c r="W26" i="1"/>
  <c r="W82" i="1"/>
  <c r="W81" i="1"/>
  <c r="W74" i="1"/>
  <c r="W75" i="1"/>
  <c r="W77" i="1"/>
  <c r="W78" i="1"/>
  <c r="W79" i="1"/>
  <c r="W73" i="1"/>
  <c r="W68" i="1"/>
  <c r="W69" i="1"/>
  <c r="W70" i="1"/>
  <c r="W71" i="1"/>
  <c r="W65" i="1"/>
  <c r="W66" i="1"/>
  <c r="W64" i="1"/>
  <c r="W56" i="1"/>
  <c r="W58" i="1"/>
  <c r="W59" i="1"/>
  <c r="W60" i="1"/>
  <c r="W61" i="1"/>
  <c r="W55" i="1"/>
  <c r="W34" i="1"/>
  <c r="W35" i="1"/>
  <c r="W33" i="1"/>
  <c r="W32" i="1"/>
  <c r="W31" i="1"/>
  <c r="W28" i="1"/>
  <c r="W25" i="1"/>
  <c r="W24" i="1"/>
  <c r="W20" i="1"/>
  <c r="M36" i="1"/>
  <c r="O73" i="1"/>
  <c r="W27" i="1" l="1"/>
  <c r="W80" i="1"/>
  <c r="W63" i="1"/>
  <c r="W72" i="1"/>
  <c r="W29" i="1"/>
  <c r="J88" i="1"/>
  <c r="J5" i="1"/>
  <c r="J37" i="1"/>
  <c r="W7" i="1" l="1"/>
  <c r="W6" i="1"/>
  <c r="T82" i="1" l="1"/>
  <c r="V82" i="1"/>
  <c r="T76" i="1"/>
  <c r="V76" i="1"/>
  <c r="V74" i="1"/>
  <c r="V67" i="1"/>
  <c r="V57" i="1"/>
  <c r="S36" i="1"/>
  <c r="T74" i="1" l="1"/>
  <c r="Q74" i="1"/>
  <c r="Z74" i="1"/>
  <c r="O82" i="1"/>
  <c r="Q82" i="1"/>
  <c r="O74" i="1"/>
  <c r="X74" i="1"/>
  <c r="O76" i="1"/>
  <c r="AA74" i="1" l="1"/>
  <c r="L74" i="1"/>
  <c r="L82" i="1"/>
  <c r="X82" i="1"/>
  <c r="Z82" i="1"/>
  <c r="K46" i="1"/>
  <c r="I46" i="1"/>
  <c r="J46" i="1"/>
  <c r="L37" i="1"/>
  <c r="J89" i="1"/>
  <c r="J54" i="1" l="1"/>
  <c r="W54" i="1"/>
  <c r="AA82" i="1"/>
  <c r="H90" i="1"/>
  <c r="H91" i="1" s="1"/>
  <c r="H72" i="1"/>
  <c r="J63" i="1"/>
  <c r="H46" i="1"/>
  <c r="H36" i="1"/>
  <c r="H27" i="1"/>
  <c r="H29" i="1" s="1"/>
  <c r="H21" i="1"/>
  <c r="H39" i="1" l="1"/>
  <c r="H40" i="1" s="1"/>
  <c r="H84" i="1" l="1"/>
  <c r="H85" i="1" s="1"/>
  <c r="H92" i="1" l="1"/>
  <c r="N90" i="1" l="1"/>
  <c r="N91" i="1" s="1"/>
  <c r="M90" i="1"/>
  <c r="M91" i="1" s="1"/>
  <c r="I90" i="1"/>
  <c r="J90" i="1" s="1"/>
  <c r="L81" i="1"/>
  <c r="O91" i="1" l="1"/>
  <c r="K36" i="1" l="1"/>
  <c r="K27" i="1"/>
  <c r="K29" i="1" s="1"/>
  <c r="K21" i="1"/>
  <c r="K10" i="1"/>
  <c r="P10" i="1"/>
  <c r="I27" i="1"/>
  <c r="I10" i="1"/>
  <c r="I21" i="1"/>
  <c r="I29" i="1" l="1"/>
  <c r="J10" i="1"/>
  <c r="K40" i="1"/>
  <c r="J21" i="1"/>
  <c r="J27" i="1"/>
  <c r="J29" i="1" s="1"/>
  <c r="Z89" i="1" l="1"/>
  <c r="Z88" i="1"/>
  <c r="Z81" i="1"/>
  <c r="Z79" i="1"/>
  <c r="Z78" i="1"/>
  <c r="Z77" i="1"/>
  <c r="Z75" i="1"/>
  <c r="Z73" i="1"/>
  <c r="Z71" i="1"/>
  <c r="Z70" i="1"/>
  <c r="Z69" i="1"/>
  <c r="Z68" i="1"/>
  <c r="Z66" i="1"/>
  <c r="Z65" i="1"/>
  <c r="Z64" i="1"/>
  <c r="Z62" i="1"/>
  <c r="Z61" i="1"/>
  <c r="Z60" i="1"/>
  <c r="Z59" i="1"/>
  <c r="Z58" i="1"/>
  <c r="Z56" i="1"/>
  <c r="Z55" i="1"/>
  <c r="Z54" i="1"/>
  <c r="Z53" i="1"/>
  <c r="Z52" i="1"/>
  <c r="Z51" i="1"/>
  <c r="Z50" i="1"/>
  <c r="Z49" i="1"/>
  <c r="Z48" i="1"/>
  <c r="Z45" i="1"/>
  <c r="Z42" i="1"/>
  <c r="Z35" i="1"/>
  <c r="Z34" i="1"/>
  <c r="Z33" i="1"/>
  <c r="Z32" i="1"/>
  <c r="Z31" i="1"/>
  <c r="Z26" i="1"/>
  <c r="Z25" i="1"/>
  <c r="Z24" i="1"/>
  <c r="Z20" i="1"/>
  <c r="Z19" i="1"/>
  <c r="Z18" i="1"/>
  <c r="Z16" i="1"/>
  <c r="Z15" i="1"/>
  <c r="Z14" i="1"/>
  <c r="Z13" i="1"/>
  <c r="Z12" i="1"/>
  <c r="Z7" i="1"/>
  <c r="Z8" i="1"/>
  <c r="Z9" i="1"/>
  <c r="Z6" i="1"/>
  <c r="S10" i="1"/>
  <c r="R10" i="1"/>
  <c r="R36" i="1"/>
  <c r="S90" i="1"/>
  <c r="S91" i="1" s="1"/>
  <c r="R90" i="1"/>
  <c r="R91" i="1" s="1"/>
  <c r="R80" i="1"/>
  <c r="T80" i="1" s="1"/>
  <c r="S72" i="1"/>
  <c r="R72" i="1"/>
  <c r="R63" i="1"/>
  <c r="S46" i="1"/>
  <c r="R46" i="1"/>
  <c r="S27" i="1"/>
  <c r="S29" i="1" s="1"/>
  <c r="R27" i="1"/>
  <c r="T89" i="1"/>
  <c r="T88" i="1"/>
  <c r="T81" i="1"/>
  <c r="T79" i="1"/>
  <c r="T78" i="1"/>
  <c r="T77" i="1"/>
  <c r="T75" i="1"/>
  <c r="T73" i="1"/>
  <c r="T71" i="1"/>
  <c r="T70" i="1"/>
  <c r="T69" i="1"/>
  <c r="T68" i="1"/>
  <c r="T66" i="1"/>
  <c r="T65" i="1"/>
  <c r="T64" i="1"/>
  <c r="T62" i="1"/>
  <c r="T61" i="1"/>
  <c r="T60" i="1"/>
  <c r="T59" i="1"/>
  <c r="T58" i="1"/>
  <c r="T56" i="1"/>
  <c r="T55" i="1"/>
  <c r="T54" i="1"/>
  <c r="T53" i="1"/>
  <c r="T52" i="1"/>
  <c r="T51" i="1"/>
  <c r="T50" i="1"/>
  <c r="T49" i="1"/>
  <c r="T48" i="1"/>
  <c r="T45" i="1"/>
  <c r="T44" i="1"/>
  <c r="T42" i="1"/>
  <c r="T35" i="1"/>
  <c r="T34" i="1"/>
  <c r="T33" i="1"/>
  <c r="T32" i="1"/>
  <c r="T31" i="1"/>
  <c r="T24" i="1"/>
  <c r="T9" i="1"/>
  <c r="T8" i="1"/>
  <c r="T7" i="1"/>
  <c r="T6" i="1"/>
  <c r="O6" i="1"/>
  <c r="O44" i="1"/>
  <c r="O89" i="1"/>
  <c r="O88" i="1"/>
  <c r="O81" i="1"/>
  <c r="O79" i="1"/>
  <c r="O78" i="1"/>
  <c r="O77" i="1"/>
  <c r="O75" i="1"/>
  <c r="O71" i="1"/>
  <c r="O70" i="1"/>
  <c r="O69" i="1"/>
  <c r="O68" i="1"/>
  <c r="O66" i="1"/>
  <c r="O65" i="1"/>
  <c r="O64" i="1"/>
  <c r="O62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5" i="1"/>
  <c r="O42" i="1"/>
  <c r="O35" i="1"/>
  <c r="O34" i="1"/>
  <c r="O33" i="1"/>
  <c r="O32" i="1"/>
  <c r="O31" i="1"/>
  <c r="O28" i="1"/>
  <c r="O26" i="1"/>
  <c r="O25" i="1"/>
  <c r="O24" i="1"/>
  <c r="O9" i="1"/>
  <c r="O8" i="1"/>
  <c r="O7" i="1"/>
  <c r="M72" i="1"/>
  <c r="N72" i="1"/>
  <c r="N83" i="1" s="1"/>
  <c r="N63" i="1"/>
  <c r="N46" i="1"/>
  <c r="N36" i="1"/>
  <c r="N10" i="1"/>
  <c r="N27" i="1"/>
  <c r="N29" i="1" l="1"/>
  <c r="X27" i="1"/>
  <c r="N84" i="1"/>
  <c r="N39" i="1"/>
  <c r="N40" i="1" s="1"/>
  <c r="R29" i="1"/>
  <c r="R39" i="1" s="1"/>
  <c r="R40" i="1" s="1"/>
  <c r="T27" i="1"/>
  <c r="T29" i="1" s="1"/>
  <c r="S39" i="1"/>
  <c r="S40" i="1" s="1"/>
  <c r="O90" i="1"/>
  <c r="S83" i="1"/>
  <c r="S84" i="1" s="1"/>
  <c r="T46" i="1"/>
  <c r="R83" i="1"/>
  <c r="R84" i="1" s="1"/>
  <c r="T36" i="1"/>
  <c r="O72" i="1"/>
  <c r="T63" i="1"/>
  <c r="T72" i="1"/>
  <c r="T10" i="1"/>
  <c r="T91" i="1"/>
  <c r="T90" i="1"/>
  <c r="X6" i="1"/>
  <c r="T40" i="1" l="1"/>
  <c r="T39" i="1"/>
  <c r="N85" i="1"/>
  <c r="S85" i="1"/>
  <c r="S92" i="1" s="1"/>
  <c r="T84" i="1"/>
  <c r="T83" i="1"/>
  <c r="N92" i="1" l="1"/>
  <c r="X12" i="1"/>
  <c r="AA12" i="1" s="1"/>
  <c r="X13" i="1"/>
  <c r="AA13" i="1" s="1"/>
  <c r="X14" i="1"/>
  <c r="AA14" i="1" s="1"/>
  <c r="X15" i="1"/>
  <c r="AA15" i="1" s="1"/>
  <c r="X16" i="1"/>
  <c r="AA16" i="1" s="1"/>
  <c r="X18" i="1"/>
  <c r="AA18" i="1" s="1"/>
  <c r="X19" i="1"/>
  <c r="AA19" i="1" s="1"/>
  <c r="X20" i="1"/>
  <c r="AA20" i="1" s="1"/>
  <c r="X21" i="1"/>
  <c r="X24" i="1"/>
  <c r="Y24" i="1" s="1"/>
  <c r="X25" i="1"/>
  <c r="X26" i="1"/>
  <c r="Y26" i="1" s="1"/>
  <c r="Y28" i="1"/>
  <c r="X31" i="1"/>
  <c r="Y31" i="1" s="1"/>
  <c r="X32" i="1"/>
  <c r="X33" i="1"/>
  <c r="X34" i="1"/>
  <c r="Y34" i="1" s="1"/>
  <c r="X35" i="1"/>
  <c r="X42" i="1"/>
  <c r="X44" i="1"/>
  <c r="Y44" i="1" s="1"/>
  <c r="X45" i="1"/>
  <c r="X46" i="1"/>
  <c r="X48" i="1"/>
  <c r="Y48" i="1" s="1"/>
  <c r="X49" i="1"/>
  <c r="Y49" i="1" s="1"/>
  <c r="X50" i="1"/>
  <c r="X51" i="1"/>
  <c r="Y51" i="1" s="1"/>
  <c r="X52" i="1"/>
  <c r="Y52" i="1" s="1"/>
  <c r="X53" i="1"/>
  <c r="X54" i="1"/>
  <c r="X55" i="1"/>
  <c r="Y55" i="1" s="1"/>
  <c r="X56" i="1"/>
  <c r="X58" i="1"/>
  <c r="X59" i="1"/>
  <c r="Y59" i="1" s="1"/>
  <c r="X60" i="1"/>
  <c r="X61" i="1"/>
  <c r="X62" i="1"/>
  <c r="X64" i="1"/>
  <c r="X65" i="1"/>
  <c r="Y65" i="1" s="1"/>
  <c r="X66" i="1"/>
  <c r="X68" i="1"/>
  <c r="X69" i="1"/>
  <c r="Y69" i="1" s="1"/>
  <c r="X70" i="1"/>
  <c r="X71" i="1"/>
  <c r="Y71" i="1" s="1"/>
  <c r="X73" i="1"/>
  <c r="X75" i="1"/>
  <c r="Y75" i="1" s="1"/>
  <c r="X77" i="1"/>
  <c r="X78" i="1"/>
  <c r="X79" i="1"/>
  <c r="Y79" i="1" s="1"/>
  <c r="X81" i="1"/>
  <c r="Y81" i="1" s="1"/>
  <c r="X88" i="1"/>
  <c r="Y88" i="1" s="1"/>
  <c r="X89" i="1"/>
  <c r="Y89" i="1" s="1"/>
  <c r="X90" i="1"/>
  <c r="X7" i="1"/>
  <c r="AA7" i="1" s="1"/>
  <c r="X8" i="1"/>
  <c r="X9" i="1"/>
  <c r="AA9" i="1" s="1"/>
  <c r="AA6" i="1"/>
  <c r="W90" i="1"/>
  <c r="W91" i="1" s="1"/>
  <c r="M80" i="1"/>
  <c r="M63" i="1"/>
  <c r="O63" i="1" s="1"/>
  <c r="M46" i="1"/>
  <c r="M27" i="1"/>
  <c r="M29" i="1" s="1"/>
  <c r="W19" i="1"/>
  <c r="W18" i="1"/>
  <c r="W16" i="1"/>
  <c r="Y16" i="1" s="1"/>
  <c r="W15" i="1"/>
  <c r="W14" i="1"/>
  <c r="W13" i="1"/>
  <c r="W12" i="1"/>
  <c r="Q6" i="1"/>
  <c r="Q7" i="1"/>
  <c r="Q8" i="1"/>
  <c r="Q9" i="1"/>
  <c r="M10" i="1"/>
  <c r="W8" i="1"/>
  <c r="W9" i="1"/>
  <c r="O46" i="1" l="1"/>
  <c r="W46" i="1"/>
  <c r="W84" i="1" s="1"/>
  <c r="M83" i="1"/>
  <c r="O83" i="1" s="1"/>
  <c r="Y12" i="1"/>
  <c r="W21" i="1"/>
  <c r="M39" i="1"/>
  <c r="M40" i="1" s="1"/>
  <c r="W40" i="1" s="1"/>
  <c r="O80" i="1"/>
  <c r="AA34" i="1"/>
  <c r="X29" i="1"/>
  <c r="Q10" i="1"/>
  <c r="AA31" i="1"/>
  <c r="AA8" i="1"/>
  <c r="AA10" i="1" s="1"/>
  <c r="AA52" i="1"/>
  <c r="AA65" i="1"/>
  <c r="AA81" i="1"/>
  <c r="AA88" i="1"/>
  <c r="Y14" i="1"/>
  <c r="Y19" i="1"/>
  <c r="Y15" i="1"/>
  <c r="Y20" i="1"/>
  <c r="AA48" i="1"/>
  <c r="AA55" i="1"/>
  <c r="AA71" i="1"/>
  <c r="AA89" i="1"/>
  <c r="Y9" i="1"/>
  <c r="AA51" i="1"/>
  <c r="AA59" i="1"/>
  <c r="AA79" i="1"/>
  <c r="Y90" i="1"/>
  <c r="Y6" i="1"/>
  <c r="AA77" i="1"/>
  <c r="Y77" i="1"/>
  <c r="AA64" i="1"/>
  <c r="Y64" i="1"/>
  <c r="AA35" i="1"/>
  <c r="Y35" i="1"/>
  <c r="AA49" i="1"/>
  <c r="AA69" i="1"/>
  <c r="Y13" i="1"/>
  <c r="AA73" i="1"/>
  <c r="Y73" i="1"/>
  <c r="AA68" i="1"/>
  <c r="Y68" i="1"/>
  <c r="AA60" i="1"/>
  <c r="Y60" i="1"/>
  <c r="AA53" i="1"/>
  <c r="Y53" i="1"/>
  <c r="AA42" i="1"/>
  <c r="Y42" i="1"/>
  <c r="AA66" i="1"/>
  <c r="Y66" i="1"/>
  <c r="AA62" i="1"/>
  <c r="Y62" i="1"/>
  <c r="AA58" i="1"/>
  <c r="Y58" i="1"/>
  <c r="AA54" i="1"/>
  <c r="Y54" i="1"/>
  <c r="AA33" i="1"/>
  <c r="Y33" i="1"/>
  <c r="AA56" i="1"/>
  <c r="Y56" i="1"/>
  <c r="AA32" i="1"/>
  <c r="Y32" i="1"/>
  <c r="Y8" i="1"/>
  <c r="Y18" i="1"/>
  <c r="AA75" i="1"/>
  <c r="Y7" i="1"/>
  <c r="Y21" i="1"/>
  <c r="AA78" i="1"/>
  <c r="Y78" i="1"/>
  <c r="AA70" i="1"/>
  <c r="Y70" i="1"/>
  <c r="AA61" i="1"/>
  <c r="Y61" i="1"/>
  <c r="AA50" i="1"/>
  <c r="Y50" i="1"/>
  <c r="Y46" i="1"/>
  <c r="Y27" i="1"/>
  <c r="Y29" i="1" s="1"/>
  <c r="AA45" i="1"/>
  <c r="Y45" i="1"/>
  <c r="AA26" i="1"/>
  <c r="AA25" i="1"/>
  <c r="Y25" i="1"/>
  <c r="AA24" i="1"/>
  <c r="W92" i="1" l="1"/>
  <c r="M84" i="1"/>
  <c r="O84" i="1" s="1"/>
  <c r="O40" i="1"/>
  <c r="AA90" i="1"/>
  <c r="AA91" i="1" s="1"/>
  <c r="AA72" i="1"/>
  <c r="AA80" i="1"/>
  <c r="AA63" i="1"/>
  <c r="P36" i="1"/>
  <c r="L16" i="1"/>
  <c r="L18" i="1"/>
  <c r="L19" i="1"/>
  <c r="V16" i="1"/>
  <c r="V18" i="1"/>
  <c r="V19" i="1"/>
  <c r="O27" i="1"/>
  <c r="O29" i="1" s="1"/>
  <c r="X10" i="1"/>
  <c r="U90" i="1"/>
  <c r="U91" i="1" s="1"/>
  <c r="V89" i="1"/>
  <c r="V88" i="1"/>
  <c r="V81" i="1"/>
  <c r="U80" i="1"/>
  <c r="V79" i="1"/>
  <c r="V78" i="1"/>
  <c r="V77" i="1"/>
  <c r="V75" i="1"/>
  <c r="V73" i="1"/>
  <c r="U72" i="1"/>
  <c r="V71" i="1"/>
  <c r="V70" i="1"/>
  <c r="V69" i="1"/>
  <c r="V68" i="1"/>
  <c r="V66" i="1"/>
  <c r="V65" i="1"/>
  <c r="V64" i="1"/>
  <c r="V62" i="1"/>
  <c r="V61" i="1"/>
  <c r="V60" i="1"/>
  <c r="V59" i="1"/>
  <c r="V58" i="1"/>
  <c r="V56" i="1"/>
  <c r="V55" i="1"/>
  <c r="V54" i="1"/>
  <c r="V53" i="1"/>
  <c r="V52" i="1"/>
  <c r="V51" i="1"/>
  <c r="V50" i="1"/>
  <c r="V49" i="1"/>
  <c r="V48" i="1"/>
  <c r="U46" i="1"/>
  <c r="V45" i="1"/>
  <c r="V44" i="1"/>
  <c r="V42" i="1"/>
  <c r="U36" i="1"/>
  <c r="V36" i="1" s="1"/>
  <c r="V35" i="1"/>
  <c r="V34" i="1"/>
  <c r="V33" i="1"/>
  <c r="V32" i="1"/>
  <c r="V31" i="1"/>
  <c r="V28" i="1"/>
  <c r="U27" i="1"/>
  <c r="V26" i="1"/>
  <c r="V25" i="1"/>
  <c r="V24" i="1"/>
  <c r="U21" i="1"/>
  <c r="V21" i="1" s="1"/>
  <c r="V20" i="1"/>
  <c r="V15" i="1"/>
  <c r="V14" i="1"/>
  <c r="V13" i="1"/>
  <c r="V12" i="1"/>
  <c r="U10" i="1"/>
  <c r="V9" i="1"/>
  <c r="V8" i="1"/>
  <c r="V7" i="1"/>
  <c r="V6" i="1"/>
  <c r="Q89" i="1"/>
  <c r="Q88" i="1"/>
  <c r="Q81" i="1"/>
  <c r="Q79" i="1"/>
  <c r="Q78" i="1"/>
  <c r="Q77" i="1"/>
  <c r="Q75" i="1"/>
  <c r="Q73" i="1"/>
  <c r="Q71" i="1"/>
  <c r="Q70" i="1"/>
  <c r="Q69" i="1"/>
  <c r="Q68" i="1"/>
  <c r="Q66" i="1"/>
  <c r="Q65" i="1"/>
  <c r="Q64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5" i="1"/>
  <c r="Q44" i="1"/>
  <c r="Q42" i="1"/>
  <c r="Q35" i="1"/>
  <c r="Q34" i="1"/>
  <c r="Q33" i="1"/>
  <c r="Q32" i="1"/>
  <c r="Q31" i="1"/>
  <c r="Q28" i="1"/>
  <c r="Q26" i="1"/>
  <c r="Q25" i="1"/>
  <c r="Y10" i="1" l="1"/>
  <c r="V27" i="1"/>
  <c r="V29" i="1" s="1"/>
  <c r="U29" i="1"/>
  <c r="U39" i="1" s="1"/>
  <c r="U83" i="1"/>
  <c r="U84" i="1" s="1"/>
  <c r="M85" i="1"/>
  <c r="M92" i="1" s="1"/>
  <c r="O92" i="1" s="1"/>
  <c r="R85" i="1"/>
  <c r="T85" i="1" s="1"/>
  <c r="V63" i="1"/>
  <c r="Q46" i="1"/>
  <c r="V72" i="1"/>
  <c r="V90" i="1"/>
  <c r="V91" i="1" s="1"/>
  <c r="V10" i="1"/>
  <c r="V80" i="1"/>
  <c r="Q63" i="1"/>
  <c r="Q72" i="1"/>
  <c r="Q90" i="1"/>
  <c r="Q91" i="1" s="1"/>
  <c r="Q80" i="1"/>
  <c r="O85" i="1" l="1"/>
  <c r="V39" i="1"/>
  <c r="V83" i="1"/>
  <c r="Q83" i="1"/>
  <c r="Q84" i="1" s="1"/>
  <c r="U40" i="1"/>
  <c r="R92" i="1"/>
  <c r="T92" i="1" s="1"/>
  <c r="U85" i="1" l="1"/>
  <c r="U92" i="1" s="1"/>
  <c r="V40" i="1"/>
  <c r="V85" i="1" s="1"/>
  <c r="V92" i="1" s="1"/>
  <c r="K72" i="1" l="1"/>
  <c r="L89" i="1" l="1"/>
  <c r="L88" i="1"/>
  <c r="L87" i="1"/>
  <c r="L86" i="1"/>
  <c r="L79" i="1"/>
  <c r="L78" i="1"/>
  <c r="L77" i="1"/>
  <c r="L76" i="1"/>
  <c r="L75" i="1"/>
  <c r="L73" i="1"/>
  <c r="L71" i="1"/>
  <c r="L70" i="1"/>
  <c r="L69" i="1"/>
  <c r="L68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47" i="1"/>
  <c r="L45" i="1"/>
  <c r="L44" i="1"/>
  <c r="L43" i="1"/>
  <c r="L41" i="1"/>
  <c r="L38" i="1"/>
  <c r="L35" i="1"/>
  <c r="L32" i="1"/>
  <c r="L30" i="1"/>
  <c r="L28" i="1"/>
  <c r="L27" i="1"/>
  <c r="L26" i="1"/>
  <c r="L25" i="1"/>
  <c r="L24" i="1"/>
  <c r="L23" i="1"/>
  <c r="L22" i="1"/>
  <c r="L21" i="1"/>
  <c r="L20" i="1"/>
  <c r="L15" i="1"/>
  <c r="L14" i="1"/>
  <c r="L13" i="1"/>
  <c r="L12" i="1"/>
  <c r="L11" i="1"/>
  <c r="L6" i="1"/>
  <c r="L7" i="1"/>
  <c r="L8" i="1"/>
  <c r="L9" i="1"/>
  <c r="K90" i="1"/>
  <c r="K63" i="1"/>
  <c r="L29" i="1" l="1"/>
  <c r="L10" i="1"/>
  <c r="K91" i="1"/>
  <c r="L46" i="1"/>
  <c r="L90" i="1"/>
  <c r="L91" i="1" s="1"/>
  <c r="L63" i="1"/>
  <c r="L80" i="1"/>
  <c r="L72" i="1"/>
  <c r="L84" i="1" l="1"/>
  <c r="K84" i="1"/>
  <c r="K85" i="1" s="1"/>
  <c r="I91" i="1"/>
  <c r="X91" i="1" s="1"/>
  <c r="Y91" i="1" s="1"/>
  <c r="I72" i="1"/>
  <c r="J64" i="1"/>
  <c r="X63" i="1"/>
  <c r="Y63" i="1" s="1"/>
  <c r="I36" i="1"/>
  <c r="J34" i="1"/>
  <c r="J33" i="1"/>
  <c r="P90" i="1"/>
  <c r="P80" i="1"/>
  <c r="Z80" i="1" s="1"/>
  <c r="P72" i="1"/>
  <c r="Z72" i="1" s="1"/>
  <c r="P63" i="1"/>
  <c r="Z63" i="1" s="1"/>
  <c r="P46" i="1"/>
  <c r="P27" i="1"/>
  <c r="Z21" i="1"/>
  <c r="AA21" i="1" s="1"/>
  <c r="Z10" i="1"/>
  <c r="J72" i="1" l="1"/>
  <c r="J36" i="1"/>
  <c r="J39" i="1" s="1"/>
  <c r="L36" i="1"/>
  <c r="I39" i="1"/>
  <c r="I40" i="1" s="1"/>
  <c r="X80" i="1"/>
  <c r="Z27" i="1"/>
  <c r="AA27" i="1" s="1"/>
  <c r="P29" i="1"/>
  <c r="P83" i="1"/>
  <c r="Z83" i="1" s="1"/>
  <c r="Z46" i="1"/>
  <c r="J91" i="1"/>
  <c r="P91" i="1"/>
  <c r="Z91" i="1" s="1"/>
  <c r="Z90" i="1"/>
  <c r="K92" i="1"/>
  <c r="X72" i="1"/>
  <c r="Y72" i="1" s="1"/>
  <c r="Q36" i="1"/>
  <c r="Q27" i="1"/>
  <c r="Q29" i="1" s="1"/>
  <c r="O36" i="1"/>
  <c r="O10" i="1"/>
  <c r="Y80" i="1" l="1"/>
  <c r="Y84" i="1" s="1"/>
  <c r="X83" i="1"/>
  <c r="X84" i="1" s="1"/>
  <c r="I84" i="1"/>
  <c r="J84" i="1" s="1"/>
  <c r="L40" i="1"/>
  <c r="L85" i="1" s="1"/>
  <c r="L92" i="1" s="1"/>
  <c r="J40" i="1"/>
  <c r="O39" i="1"/>
  <c r="Q39" i="1"/>
  <c r="AA29" i="1"/>
  <c r="Z29" i="1"/>
  <c r="P40" i="1"/>
  <c r="P84" i="1"/>
  <c r="Z84" i="1" s="1"/>
  <c r="I85" i="1"/>
  <c r="X40" i="1"/>
  <c r="AA36" i="1"/>
  <c r="I92" i="1" l="1"/>
  <c r="J85" i="1"/>
  <c r="J92" i="1" s="1"/>
  <c r="Q40" i="1"/>
  <c r="Q85" i="1" s="1"/>
  <c r="P85" i="1"/>
  <c r="Y40" i="1"/>
  <c r="Z40" i="1"/>
  <c r="AA40" i="1" s="1"/>
  <c r="Q92" i="1" l="1"/>
  <c r="AA92" i="1"/>
  <c r="X92" i="1"/>
  <c r="Y92" i="1" l="1"/>
  <c r="P92" i="1"/>
  <c r="Z92" i="1" s="1"/>
</calcChain>
</file>

<file path=xl/sharedStrings.xml><?xml version="1.0" encoding="utf-8"?>
<sst xmlns="http://schemas.openxmlformats.org/spreadsheetml/2006/main" count="342" uniqueCount="99">
  <si>
    <t>Admin</t>
  </si>
  <si>
    <t>Marketing &amp; Membership</t>
  </si>
  <si>
    <t>Education</t>
  </si>
  <si>
    <t>Total</t>
  </si>
  <si>
    <t>Ordinary Income/Expense</t>
  </si>
  <si>
    <t>Income</t>
  </si>
  <si>
    <t>2185 · Bad Debt Expense</t>
  </si>
  <si>
    <t>2200 · Investment Income</t>
  </si>
  <si>
    <t>2202 · Dividend Income</t>
  </si>
  <si>
    <t>2203 · Unrealized Gain (Loss)</t>
  </si>
  <si>
    <t>2204 · Interest Income</t>
  </si>
  <si>
    <t>Total 2200 · Investment Income</t>
  </si>
  <si>
    <t>4000 · Membership Dues</t>
  </si>
  <si>
    <t>4001 · Tier 1 Dues</t>
  </si>
  <si>
    <t>4002 · Tier 2 Dues</t>
  </si>
  <si>
    <t>4003 · Tier 3 Dues</t>
  </si>
  <si>
    <t>4004 · Tier 4 Dues</t>
  </si>
  <si>
    <t>4006 · Business Partner Dues</t>
  </si>
  <si>
    <t>4011 · Tier 5 Dues</t>
  </si>
  <si>
    <t>4012 · Tier 6 Dues</t>
  </si>
  <si>
    <t>4013 · Tier 7 Dues</t>
  </si>
  <si>
    <t>Total 4000 · Membership Dues</t>
  </si>
  <si>
    <t>4100 · Event Income</t>
  </si>
  <si>
    <t>4110 · Annual Meeting</t>
  </si>
  <si>
    <t>4113 - Foundation Fundraiser</t>
  </si>
  <si>
    <t>4111 · Conference Registrations</t>
  </si>
  <si>
    <t>4112 · Exhibitor Registration</t>
  </si>
  <si>
    <t>Total 4110 · Annual Meeting</t>
  </si>
  <si>
    <t>4130 · Education Seminars/Webinars</t>
  </si>
  <si>
    <t>Total 4100 · Event Income</t>
  </si>
  <si>
    <t>4200 · Non-Dues Revenue</t>
  </si>
  <si>
    <t>4202 · Merchandise Sales</t>
  </si>
  <si>
    <t>4203 · Revenue Share</t>
  </si>
  <si>
    <t>4205 · Career Center</t>
  </si>
  <si>
    <t>4206 · CC Convenience Fee</t>
  </si>
  <si>
    <t>4207 · Sponsorships</t>
  </si>
  <si>
    <t>Total 4200 · Non-Dues Revenue</t>
  </si>
  <si>
    <t>4500 · Workforce Financial Assist Rev</t>
  </si>
  <si>
    <t>Total Income</t>
  </si>
  <si>
    <t>Gross Profit</t>
  </si>
  <si>
    <t>Expense</t>
  </si>
  <si>
    <t>7000 · Other (Misc) Expenses</t>
  </si>
  <si>
    <t>7200 · Event Expenses</t>
  </si>
  <si>
    <t>7210 · Annual Meeting Expenses</t>
  </si>
  <si>
    <t>7230 · Education Seminars/Webinars</t>
  </si>
  <si>
    <t>Total 7200 · Event Expenses</t>
  </si>
  <si>
    <t>7300 · Operations Expenses</t>
  </si>
  <si>
    <t>7301 · Communications</t>
  </si>
  <si>
    <t>7302 · Office Lease</t>
  </si>
  <si>
    <t>7303 · Insurance</t>
  </si>
  <si>
    <t>7304 · Bank &amp; Credit Card Charges</t>
  </si>
  <si>
    <t>7305 · Equipment Repairs/Maintenance</t>
  </si>
  <si>
    <t>7306 · Web Based Training (RCTC)</t>
  </si>
  <si>
    <t>7307 · Conference Reg / Staff Training</t>
  </si>
  <si>
    <t>7308 · Office Equipment &amp; Furniture</t>
  </si>
  <si>
    <t>7309 · Office Supplies</t>
  </si>
  <si>
    <t>7310 · Professional Services</t>
  </si>
  <si>
    <t>7312 · Nurse Consulting Fees</t>
  </si>
  <si>
    <t>7313 · Government Affairs Contract</t>
  </si>
  <si>
    <t>7314 · Legal Fees</t>
  </si>
  <si>
    <t>7315 · Outside Accounting</t>
  </si>
  <si>
    <t>7316 · Contract - Misc</t>
  </si>
  <si>
    <t>Total 7310 · Professional Services</t>
  </si>
  <si>
    <t>7317 · Printing</t>
  </si>
  <si>
    <t>7318 · Meetings/Retreats</t>
  </si>
  <si>
    <t>7319 · Employee Benefits</t>
  </si>
  <si>
    <t>7320 · Payroll Expenses</t>
  </si>
  <si>
    <t>7322 · Payroll Services</t>
  </si>
  <si>
    <t>7323 · Employer Taxes</t>
  </si>
  <si>
    <t>7324 · Employee Salary</t>
  </si>
  <si>
    <t>7320 · Payroll Expenses - Other</t>
  </si>
  <si>
    <t>Total 7320 · Payroll Expenses</t>
  </si>
  <si>
    <t>7325 · Postage/Delivery</t>
  </si>
  <si>
    <t>7326 - Website Fee</t>
  </si>
  <si>
    <t>7329 · Recruitment Expenses</t>
  </si>
  <si>
    <t>7330 · Staff Travel Expenses</t>
  </si>
  <si>
    <t>7331 · Dining</t>
  </si>
  <si>
    <t>7332 · Travel</t>
  </si>
  <si>
    <t>7333 · Lodging</t>
  </si>
  <si>
    <t>Total 7330 · Staff Travel Expenses</t>
  </si>
  <si>
    <t>7335 · Dues</t>
  </si>
  <si>
    <t>9000 - Income Tax</t>
  </si>
  <si>
    <t>Total 7300 · Operations Expenses</t>
  </si>
  <si>
    <t>Total Expense</t>
  </si>
  <si>
    <t>Net Ordinary Income</t>
  </si>
  <si>
    <t>Other Income/Expense</t>
  </si>
  <si>
    <t>Other Expense</t>
  </si>
  <si>
    <t>7400 · Anniversary Celebration</t>
  </si>
  <si>
    <t>7430 · 501c3</t>
  </si>
  <si>
    <t>Total Other Expense</t>
  </si>
  <si>
    <t>Net Other Income</t>
  </si>
  <si>
    <t>Net Income</t>
  </si>
  <si>
    <t>Jan - Aug 23</t>
  </si>
  <si>
    <t>Budget</t>
  </si>
  <si>
    <t>$ Over Budget</t>
  </si>
  <si>
    <t>Proposed 2024 Budget</t>
  </si>
  <si>
    <t>Budget Comparison</t>
  </si>
  <si>
    <t>Provider Members</t>
  </si>
  <si>
    <t>4300 - Other (Misc)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</si>
</sst>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9E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/>
  </cellStyleXfs>
  <cellXfs count="55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/>
    <xf numFmtId="164" fontId="2" fillId="0" borderId="0" xfId="0" applyNumberFormat="1" applyFont="1"/>
    <xf numFmtId="4" fontId="3" fillId="0" borderId="0" xfId="0" applyNumberFormat="1" applyFont="1"/>
    <xf numFmtId="4" fontId="3" fillId="2" borderId="0" xfId="0" applyNumberFormat="1" applyFont="1" applyFill="1"/>
    <xf numFmtId="4" fontId="3" fillId="4" borderId="0" xfId="0" applyNumberFormat="1" applyFont="1" applyFill="1"/>
    <xf numFmtId="4" fontId="3" fillId="0" borderId="3" xfId="0" applyNumberFormat="1" applyFont="1" applyBorder="1"/>
    <xf numFmtId="4" fontId="3" fillId="2" borderId="3" xfId="0" applyNumberFormat="1" applyFont="1" applyFill="1" applyBorder="1"/>
    <xf numFmtId="4" fontId="3" fillId="4" borderId="3" xfId="0" applyNumberFormat="1" applyFont="1" applyFill="1" applyBorder="1"/>
    <xf numFmtId="4" fontId="3" fillId="0" borderId="7" xfId="0" applyNumberFormat="1" applyFont="1" applyBorder="1"/>
    <xf numFmtId="4" fontId="3" fillId="2" borderId="7" xfId="0" applyNumberFormat="1" applyFont="1" applyFill="1" applyBorder="1"/>
    <xf numFmtId="4" fontId="3" fillId="4" borderId="7" xfId="0" applyNumberFormat="1" applyFont="1" applyFill="1" applyBorder="1"/>
    <xf numFmtId="4" fontId="3" fillId="0" borderId="4" xfId="0" applyNumberFormat="1" applyFont="1" applyBorder="1"/>
    <xf numFmtId="4" fontId="3" fillId="3" borderId="5" xfId="0" applyNumberFormat="1" applyFont="1" applyFill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4" fontId="3" fillId="4" borderId="5" xfId="0" applyNumberFormat="1" applyFont="1" applyFill="1" applyBorder="1"/>
    <xf numFmtId="4" fontId="3" fillId="2" borderId="4" xfId="0" applyNumberFormat="1" applyFont="1" applyFill="1" applyBorder="1"/>
    <xf numFmtId="4" fontId="3" fillId="4" borderId="4" xfId="0" applyNumberFormat="1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4" borderId="6" xfId="0" applyNumberFormat="1" applyFont="1" applyFill="1" applyBorder="1"/>
    <xf numFmtId="4" fontId="0" fillId="0" borderId="0" xfId="0" applyNumberFormat="1"/>
    <xf numFmtId="4" fontId="4" fillId="0" borderId="0" xfId="0" applyNumberFormat="1" applyFont="1"/>
    <xf numFmtId="4" fontId="3" fillId="4" borderId="9" xfId="0" applyNumberFormat="1" applyFont="1" applyFill="1" applyBorder="1"/>
    <xf numFmtId="4" fontId="3" fillId="4" borderId="10" xfId="0" applyNumberFormat="1" applyFont="1" applyFill="1" applyBorder="1"/>
    <xf numFmtId="4" fontId="3" fillId="4" borderId="11" xfId="0" applyNumberFormat="1" applyFont="1" applyFill="1" applyBorder="1"/>
    <xf numFmtId="4" fontId="3" fillId="3" borderId="9" xfId="0" applyNumberFormat="1" applyFont="1" applyFill="1" applyBorder="1"/>
    <xf numFmtId="4" fontId="3" fillId="4" borderId="13" xfId="0" applyNumberFormat="1" applyFont="1" applyFill="1" applyBorder="1"/>
    <xf numFmtId="4" fontId="3" fillId="4" borderId="12" xfId="0" applyNumberFormat="1" applyFont="1" applyFill="1" applyBorder="1"/>
    <xf numFmtId="4" fontId="3" fillId="2" borderId="9" xfId="0" applyNumberFormat="1" applyFont="1" applyFill="1" applyBorder="1"/>
    <xf numFmtId="4" fontId="2" fillId="4" borderId="14" xfId="0" applyNumberFormat="1" applyFont="1" applyFill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2" fillId="0" borderId="21" xfId="0" applyNumberFormat="1" applyFont="1" applyBorder="1"/>
    <xf numFmtId="44" fontId="2" fillId="0" borderId="2" xfId="2" applyFont="1" applyBorder="1" applyAlignment="1">
      <alignment horizontal="center"/>
    </xf>
    <xf numFmtId="44" fontId="2" fillId="0" borderId="2" xfId="2" applyFont="1" applyBorder="1" applyAlignment="1">
      <alignment horizontal="center" wrapText="1"/>
    </xf>
    <xf numFmtId="44" fontId="3" fillId="0" borderId="0" xfId="2" applyFont="1"/>
    <xf numFmtId="44" fontId="3" fillId="0" borderId="3" xfId="2" applyFont="1" applyBorder="1"/>
    <xf numFmtId="44" fontId="3" fillId="2" borderId="0" xfId="2" applyFont="1" applyFill="1"/>
    <xf numFmtId="44" fontId="3" fillId="2" borderId="3" xfId="2" applyFont="1" applyFill="1" applyBorder="1"/>
    <xf numFmtId="44" fontId="3" fillId="4" borderId="0" xfId="2" applyFont="1" applyFill="1"/>
    <xf numFmtId="44" fontId="3" fillId="4" borderId="3" xfId="2" applyFont="1" applyFill="1" applyBorder="1"/>
    <xf numFmtId="44" fontId="3" fillId="4" borderId="0" xfId="2" applyFont="1" applyFill="1" applyBorder="1"/>
    <xf numFmtId="49" fontId="1" fillId="0" borderId="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C1BF57C6-6D62-4FE1-939B-A5F3DC618CD2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7138848-C0ED-4FBA-979A-3AC2E7023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4038224E-35E8-4D9C-A916-EEB04AE2F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B1B3-06CB-4EB2-91DE-BA86DFCE1916}">
  <sheetPr codeName="Sheet3">
    <pageSetUpPr fitToPage="1"/>
  </sheetPr>
  <dimension ref="A1:AB96"/>
  <sheetViews>
    <sheetView tabSelected="1" zoomScale="90" zoomScaleNormal="90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Z92" sqref="Z92"/>
    </sheetView>
  </sheetViews>
  <sheetFormatPr defaultRowHeight="14.4" x14ac:dyDescent="0.3"/>
  <cols>
    <col min="1" max="6" width="3" style="3" customWidth="1"/>
    <col min="7" max="7" width="36" style="3" customWidth="1"/>
    <col min="8" max="8" width="11" customWidth="1"/>
    <col min="9" max="9" width="11.109375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88671875" customWidth="1"/>
    <col min="15" max="15" width="12.6640625" bestFit="1" customWidth="1"/>
    <col min="16" max="16" width="11.109375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88671875" customWidth="1"/>
    <col min="23" max="23" width="13.77734375" bestFit="1" customWidth="1"/>
    <col min="24" max="24" width="1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7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5" si="12">ROUND((U12-S12),5)</f>
        <v>0</v>
      </c>
      <c r="W12" s="8">
        <f t="shared" ref="W12:X26" si="13">ROUND(H12+M12+R12,5)</f>
        <v>10604.51</v>
      </c>
      <c r="X12" s="8">
        <f t="shared" si="13"/>
        <v>22820</v>
      </c>
      <c r="Y12" s="8">
        <f t="shared" si="7"/>
        <v>-12215.49</v>
      </c>
      <c r="Z12" s="9">
        <f t="shared" ref="Z12:Z20" si="14">ROUND(K12+P12+U12,5)</f>
        <v>15770</v>
      </c>
      <c r="AA12" s="10">
        <f t="shared" ref="AA12:AA42" si="15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3"/>
        <v>85000</v>
      </c>
      <c r="Y13" s="8">
        <f t="shared" si="7"/>
        <v>-3340.47</v>
      </c>
      <c r="Z13" s="9">
        <f t="shared" si="14"/>
        <v>87500</v>
      </c>
      <c r="AA13" s="10">
        <f t="shared" si="15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3"/>
        <v>91000</v>
      </c>
      <c r="Y14" s="8">
        <f t="shared" si="7"/>
        <v>-23833.33</v>
      </c>
      <c r="Z14" s="9">
        <f t="shared" si="14"/>
        <v>107120</v>
      </c>
      <c r="AA14" s="10">
        <f t="shared" si="15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3"/>
        <v>104000</v>
      </c>
      <c r="Y15" s="8">
        <f t="shared" si="7"/>
        <v>-42369</v>
      </c>
      <c r="Z15" s="9">
        <f t="shared" si="14"/>
        <v>91000</v>
      </c>
      <c r="AA15" s="10">
        <f t="shared" si="15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3"/>
        <v>37000</v>
      </c>
      <c r="Y16" s="8">
        <f t="shared" si="7"/>
        <v>-21758.33</v>
      </c>
      <c r="Z16" s="9">
        <f t="shared" si="14"/>
        <v>25575</v>
      </c>
      <c r="AA16" s="10">
        <f t="shared" si="15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4"/>
        <v>18375</v>
      </c>
      <c r="AA17" s="10">
        <f t="shared" si="15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3"/>
        <v>26800</v>
      </c>
      <c r="Y18" s="8">
        <f t="shared" si="7"/>
        <v>-2600</v>
      </c>
      <c r="Z18" s="9">
        <f t="shared" si="14"/>
        <v>38100</v>
      </c>
      <c r="AA18" s="10">
        <f t="shared" si="15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3"/>
        <v>54450</v>
      </c>
      <c r="Y19" s="8">
        <f t="shared" si="7"/>
        <v>-6150</v>
      </c>
      <c r="Z19" s="9">
        <f t="shared" si="14"/>
        <v>76074</v>
      </c>
      <c r="AA19" s="10">
        <f t="shared" si="15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3"/>
        <v>12075</v>
      </c>
      <c r="Y20" s="11">
        <f t="shared" si="7"/>
        <v>525</v>
      </c>
      <c r="Z20" s="12">
        <f t="shared" si="14"/>
        <v>27720</v>
      </c>
      <c r="AA20" s="13">
        <f t="shared" si="15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3"/>
        <v>433145</v>
      </c>
      <c r="Y21" s="8">
        <f>ROUND((W21-X21),5)</f>
        <v>-111741.62</v>
      </c>
      <c r="Z21" s="9">
        <f>ROUND(K21+P21+U21,5)</f>
        <v>487234</v>
      </c>
      <c r="AA21" s="10">
        <f t="shared" si="15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6">ROUND(I23+N23+S23,5)</f>
        <v>7900</v>
      </c>
      <c r="Y23" s="8">
        <f t="shared" ref="Y23" si="17">ROUND((W23-X23),5)</f>
        <v>-7900</v>
      </c>
      <c r="Z23" s="9">
        <f t="shared" ref="Z23:Z26" si="18">ROUND(K23+P23+U23,5)</f>
        <v>0</v>
      </c>
      <c r="AA23" s="10">
        <f t="shared" ref="AA23" si="19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3"/>
        <v>0</v>
      </c>
      <c r="Y24" s="8">
        <f t="shared" si="7"/>
        <v>0</v>
      </c>
      <c r="Z24" s="9">
        <f t="shared" si="18"/>
        <v>0</v>
      </c>
      <c r="AA24" s="10">
        <f t="shared" si="15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88" si="20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3"/>
        <v>74462.5</v>
      </c>
      <c r="Y25" s="8">
        <f t="shared" si="7"/>
        <v>-16865</v>
      </c>
      <c r="Z25" s="9">
        <f t="shared" si="18"/>
        <v>65163</v>
      </c>
      <c r="AA25" s="10">
        <f t="shared" si="15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0"/>
        <v>0</v>
      </c>
      <c r="R26" s="38">
        <v>18060</v>
      </c>
      <c r="S26" s="11">
        <v>13260</v>
      </c>
      <c r="T26" s="11">
        <f>ROUND((R26-S26),5)</f>
        <v>4800</v>
      </c>
      <c r="U26" s="12">
        <v>26560</v>
      </c>
      <c r="V26" s="30">
        <f t="shared" si="12"/>
        <v>13300</v>
      </c>
      <c r="W26" s="11">
        <f>R26+M26+H26</f>
        <v>18060</v>
      </c>
      <c r="X26" s="11">
        <f t="shared" si="13"/>
        <v>13260</v>
      </c>
      <c r="Y26" s="11">
        <f t="shared" si="7"/>
        <v>4800</v>
      </c>
      <c r="Z26" s="12">
        <f t="shared" si="18"/>
        <v>26560</v>
      </c>
      <c r="AA26" s="13">
        <f t="shared" si="15"/>
        <v>13300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0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91723</v>
      </c>
      <c r="V27" s="29">
        <f t="shared" si="12"/>
        <v>-3899.5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91723</v>
      </c>
      <c r="AA27" s="10">
        <f>ROUND((Z27-X27),5)</f>
        <v>-3899.5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0"/>
        <v>0</v>
      </c>
      <c r="R28" s="38">
        <v>59103</v>
      </c>
      <c r="S28" s="11">
        <v>58457</v>
      </c>
      <c r="T28" s="11">
        <f>ROUND((R28-S28),5)</f>
        <v>646</v>
      </c>
      <c r="U28" s="12">
        <v>65840.5</v>
      </c>
      <c r="V28" s="30">
        <f t="shared" si="12"/>
        <v>7383.5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65840.5</v>
      </c>
      <c r="AA28" s="13">
        <f>ROUND((Z28-X28),5)</f>
        <v>7383.5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1">ROUND(I22+I27+SUM(I28:I28),5)</f>
        <v>0</v>
      </c>
      <c r="J29" s="8">
        <f t="shared" si="21"/>
        <v>0</v>
      </c>
      <c r="K29" s="9">
        <f t="shared" si="21"/>
        <v>0</v>
      </c>
      <c r="L29" s="29">
        <f t="shared" si="21"/>
        <v>0</v>
      </c>
      <c r="M29" s="37">
        <f t="shared" si="21"/>
        <v>0</v>
      </c>
      <c r="N29" s="8">
        <f t="shared" si="21"/>
        <v>0</v>
      </c>
      <c r="O29" s="8">
        <f t="shared" si="21"/>
        <v>0</v>
      </c>
      <c r="P29" s="9">
        <f t="shared" si="21"/>
        <v>0</v>
      </c>
      <c r="Q29" s="29">
        <f t="shared" si="21"/>
        <v>0</v>
      </c>
      <c r="R29" s="37">
        <f t="shared" si="21"/>
        <v>134760.5</v>
      </c>
      <c r="S29" s="8">
        <f t="shared" si="21"/>
        <v>154079.5</v>
      </c>
      <c r="T29" s="8">
        <f t="shared" si="21"/>
        <v>-19319</v>
      </c>
      <c r="U29" s="9">
        <f t="shared" si="21"/>
        <v>157563.5</v>
      </c>
      <c r="V29" s="29">
        <f t="shared" si="21"/>
        <v>3484</v>
      </c>
      <c r="W29" s="8">
        <f t="shared" si="21"/>
        <v>134760.5</v>
      </c>
      <c r="X29" s="8">
        <f t="shared" si="21"/>
        <v>154079.5</v>
      </c>
      <c r="Y29" s="8">
        <f t="shared" si="21"/>
        <v>-19319</v>
      </c>
      <c r="Z29" s="9">
        <f t="shared" si="21"/>
        <v>157563.5</v>
      </c>
      <c r="AA29" s="10">
        <f t="shared" si="21"/>
        <v>3484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0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ref="X31:X42" si="22">ROUND(I31+N31+S31,5)</f>
        <v>150</v>
      </c>
      <c r="Y31" s="8">
        <f t="shared" si="7"/>
        <v>668</v>
      </c>
      <c r="Z31" s="9">
        <f t="shared" ref="Z31:Z37" si="23">ROUND(K31+P31+U31,5)</f>
        <v>150</v>
      </c>
      <c r="AA31" s="10">
        <f t="shared" si="15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0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22"/>
        <v>1560</v>
      </c>
      <c r="Y32" s="8">
        <f t="shared" si="7"/>
        <v>-181.2</v>
      </c>
      <c r="Z32" s="9">
        <f t="shared" si="23"/>
        <v>1000</v>
      </c>
      <c r="AA32" s="10">
        <f t="shared" si="15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0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22"/>
        <v>2000</v>
      </c>
      <c r="Y33" s="8">
        <f t="shared" si="7"/>
        <v>-833.3</v>
      </c>
      <c r="Z33" s="9">
        <f t="shared" si="23"/>
        <v>1750</v>
      </c>
      <c r="AA33" s="10">
        <f t="shared" si="15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0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4">R34+M34+H34</f>
        <v>1489.7199999999998</v>
      </c>
      <c r="X34" s="8">
        <f t="shared" si="22"/>
        <v>1500</v>
      </c>
      <c r="Y34" s="8">
        <f t="shared" si="7"/>
        <v>-10.28</v>
      </c>
      <c r="Z34" s="9">
        <f t="shared" si="23"/>
        <v>1500</v>
      </c>
      <c r="AA34" s="10">
        <f t="shared" si="15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26250</v>
      </c>
      <c r="Q35" s="31">
        <f t="shared" si="20"/>
        <v>6875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4"/>
        <v>15975</v>
      </c>
      <c r="X35" s="14">
        <f t="shared" si="22"/>
        <v>19375</v>
      </c>
      <c r="Y35" s="14">
        <f t="shared" si="7"/>
        <v>-3400</v>
      </c>
      <c r="Z35" s="15">
        <f t="shared" si="23"/>
        <v>26250</v>
      </c>
      <c r="AA35" s="16">
        <f t="shared" si="15"/>
        <v>6875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26250</v>
      </c>
      <c r="Q36" s="29">
        <f t="shared" si="20"/>
        <v>6875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30650</v>
      </c>
      <c r="AA36" s="10">
        <f t="shared" si="15"/>
        <v>6065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22"/>
        <v>1000</v>
      </c>
      <c r="Y37" s="8">
        <f>ROUND((W37-X37),5)</f>
        <v>960.9</v>
      </c>
      <c r="Z37" s="9">
        <f t="shared" si="23"/>
        <v>5500</v>
      </c>
      <c r="AA37" s="10">
        <f t="shared" si="15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5">ROUND(M5+M10+M21+M29+M36+M38,5)</f>
        <v>337403.23</v>
      </c>
      <c r="N39" s="17">
        <f t="shared" si="25"/>
        <v>452520</v>
      </c>
      <c r="O39" s="17">
        <f t="shared" si="25"/>
        <v>-115116.77</v>
      </c>
      <c r="P39" s="22">
        <f t="shared" si="25"/>
        <v>513484</v>
      </c>
      <c r="Q39" s="34">
        <f t="shared" si="25"/>
        <v>60964</v>
      </c>
      <c r="R39" s="40">
        <f t="shared" si="25"/>
        <v>136139.29999999999</v>
      </c>
      <c r="S39" s="17">
        <f t="shared" si="25"/>
        <v>155639.5</v>
      </c>
      <c r="T39" s="17">
        <f t="shared" si="25"/>
        <v>-19500.2</v>
      </c>
      <c r="U39" s="22">
        <f t="shared" si="25"/>
        <v>158563.5</v>
      </c>
      <c r="V39" s="34">
        <f t="shared" si="25"/>
        <v>2924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703447.5</v>
      </c>
      <c r="AA39" s="22">
        <f>ROUND(AA5+AA10+AA21+AA29+AA36+AA38+AA37,5)</f>
        <v>75138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6">ROUND((M40-N40),5)</f>
        <v>-115116.77</v>
      </c>
      <c r="P40" s="9">
        <f>P39</f>
        <v>513484</v>
      </c>
      <c r="Q40" s="32">
        <f>ROUND((P40-N40),5)</f>
        <v>60964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158563.5</v>
      </c>
      <c r="V40" s="32">
        <f>ROUND((U40-S40),5)</f>
        <v>2924</v>
      </c>
      <c r="W40" s="8">
        <f>ROUND(H40+M40+R40,5)</f>
        <v>513219.25</v>
      </c>
      <c r="X40" s="8">
        <f t="shared" ref="X40" si="27">ROUND(I40+N40+S40,5)</f>
        <v>628309.5</v>
      </c>
      <c r="Y40" s="8">
        <f t="shared" si="7"/>
        <v>-115090.25</v>
      </c>
      <c r="Z40" s="9">
        <f t="shared" ref="Z40" si="28">ROUND(K40+P40+U40,5)</f>
        <v>703447.5</v>
      </c>
      <c r="AA40" s="18">
        <f t="shared" si="15"/>
        <v>75138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29">ROUND((M42-N42),5)</f>
        <v>-2000</v>
      </c>
      <c r="P42" s="9">
        <v>2000</v>
      </c>
      <c r="Q42" s="29">
        <f t="shared" si="20"/>
        <v>0</v>
      </c>
      <c r="R42" s="37">
        <v>0</v>
      </c>
      <c r="S42" s="8">
        <v>0</v>
      </c>
      <c r="T42" s="8">
        <f t="shared" ref="T42:T82" si="30">ROUND((R42-S42),5)</f>
        <v>0</v>
      </c>
      <c r="U42" s="9">
        <v>0</v>
      </c>
      <c r="V42" s="29">
        <f t="shared" si="12"/>
        <v>0</v>
      </c>
      <c r="W42" s="8">
        <f t="shared" ref="W42:W46" si="31">R42+M42+H42</f>
        <v>252.97</v>
      </c>
      <c r="X42" s="8">
        <f t="shared" si="22"/>
        <v>7275</v>
      </c>
      <c r="Y42" s="8">
        <f t="shared" ref="Y42:Y82" si="32">ROUND((W42-X42),5)</f>
        <v>-7022.03</v>
      </c>
      <c r="Z42" s="9">
        <f t="shared" ref="Z42:Z45" si="33">ROUND(K42+P42+U42,5)</f>
        <v>13305</v>
      </c>
      <c r="AA42" s="10">
        <f t="shared" si="15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1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29"/>
        <v>0</v>
      </c>
      <c r="P44" s="9"/>
      <c r="Q44" s="29">
        <f t="shared" si="20"/>
        <v>0</v>
      </c>
      <c r="R44" s="37">
        <v>1867.14</v>
      </c>
      <c r="S44" s="8">
        <v>0</v>
      </c>
      <c r="T44" s="8">
        <f t="shared" si="30"/>
        <v>1867.14</v>
      </c>
      <c r="U44" s="9">
        <v>48594</v>
      </c>
      <c r="V44" s="29">
        <f t="shared" si="12"/>
        <v>48594</v>
      </c>
      <c r="W44" s="8">
        <f t="shared" si="31"/>
        <v>1867.14</v>
      </c>
      <c r="X44" s="8">
        <f t="shared" ref="X44:X91" si="34">ROUND(I44+N44+S44,5)</f>
        <v>0</v>
      </c>
      <c r="Y44" s="8">
        <f t="shared" si="32"/>
        <v>1867.14</v>
      </c>
      <c r="Z44" s="9">
        <f t="shared" si="33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si="10"/>
        <v>0</v>
      </c>
      <c r="M45" s="38">
        <v>0</v>
      </c>
      <c r="N45" s="11">
        <v>0</v>
      </c>
      <c r="O45" s="11">
        <f t="shared" si="29"/>
        <v>0</v>
      </c>
      <c r="P45" s="12"/>
      <c r="Q45" s="30">
        <f t="shared" si="20"/>
        <v>0</v>
      </c>
      <c r="R45" s="38">
        <v>28156.62</v>
      </c>
      <c r="S45" s="11">
        <v>42798.68</v>
      </c>
      <c r="T45" s="11">
        <f t="shared" si="30"/>
        <v>-14642.06</v>
      </c>
      <c r="U45" s="12">
        <v>33129</v>
      </c>
      <c r="V45" s="30">
        <f t="shared" si="12"/>
        <v>-9669.68</v>
      </c>
      <c r="W45" s="11">
        <f t="shared" si="31"/>
        <v>28156.62</v>
      </c>
      <c r="X45" s="11">
        <f t="shared" si="34"/>
        <v>42798.68</v>
      </c>
      <c r="Y45" s="11">
        <f t="shared" si="32"/>
        <v>-14642.06</v>
      </c>
      <c r="Z45" s="12">
        <f t="shared" si="33"/>
        <v>33129</v>
      </c>
      <c r="AA45" s="13">
        <f t="shared" ref="AA45" si="35">ROUND((Z45-X45),5)</f>
        <v>-9669.68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36">ROUND(SUM(I43:I45),5)</f>
        <v>0</v>
      </c>
      <c r="J46" s="8">
        <f t="shared" si="36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29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0"/>
        <v>-12774.92</v>
      </c>
      <c r="U46" s="9">
        <f>ROUND(SUM(U43:U45),5)</f>
        <v>81723</v>
      </c>
      <c r="V46" s="29">
        <f>ROUND(SUM(V43:V45),5)</f>
        <v>38924.32</v>
      </c>
      <c r="W46" s="8">
        <f t="shared" si="31"/>
        <v>30023.759999999998</v>
      </c>
      <c r="X46" s="8">
        <f t="shared" si="34"/>
        <v>42798.68</v>
      </c>
      <c r="Y46" s="8">
        <f t="shared" si="32"/>
        <v>-12774.92</v>
      </c>
      <c r="Z46" s="9">
        <f>ROUND(K46+P46+U46,5)</f>
        <v>81723</v>
      </c>
      <c r="AA46" s="10">
        <f>ROUND(SUM(AA43:AA45),5)</f>
        <v>38924.32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10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29"/>
        <v>0</v>
      </c>
      <c r="P48" s="9">
        <v>0</v>
      </c>
      <c r="Q48" s="29">
        <f t="shared" si="20"/>
        <v>0</v>
      </c>
      <c r="R48" s="37">
        <v>0</v>
      </c>
      <c r="S48" s="8">
        <v>0</v>
      </c>
      <c r="T48" s="8">
        <f t="shared" si="30"/>
        <v>0</v>
      </c>
      <c r="U48" s="9">
        <v>0</v>
      </c>
      <c r="V48" s="29">
        <f t="shared" ref="V48:V62" si="37">ROUND((U48-S48),5)</f>
        <v>0</v>
      </c>
      <c r="W48" s="8">
        <f t="shared" ref="W48:W53" si="38">R48+M48+H48</f>
        <v>1582.87</v>
      </c>
      <c r="X48" s="8">
        <f t="shared" si="34"/>
        <v>3120</v>
      </c>
      <c r="Y48" s="8">
        <f t="shared" si="32"/>
        <v>-1537.13</v>
      </c>
      <c r="Z48" s="9">
        <f t="shared" ref="Z48:Z82" si="39">ROUND(K48+P48+U48,5)</f>
        <v>3203</v>
      </c>
      <c r="AA48" s="10">
        <f t="shared" ref="AA48:AA62" si="40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29"/>
        <v>0</v>
      </c>
      <c r="P49" s="9">
        <v>0</v>
      </c>
      <c r="Q49" s="29">
        <f t="shared" si="20"/>
        <v>0</v>
      </c>
      <c r="R49" s="37">
        <v>0</v>
      </c>
      <c r="S49" s="8">
        <v>0</v>
      </c>
      <c r="T49" s="8">
        <f t="shared" si="30"/>
        <v>0</v>
      </c>
      <c r="U49" s="9">
        <v>0</v>
      </c>
      <c r="V49" s="29">
        <f t="shared" si="37"/>
        <v>0</v>
      </c>
      <c r="W49" s="8">
        <f t="shared" si="38"/>
        <v>10561.6</v>
      </c>
      <c r="X49" s="8">
        <f t="shared" si="34"/>
        <v>15936</v>
      </c>
      <c r="Y49" s="8">
        <f t="shared" si="32"/>
        <v>-5374.4</v>
      </c>
      <c r="Z49" s="9">
        <f t="shared" si="39"/>
        <v>16339</v>
      </c>
      <c r="AA49" s="10">
        <f t="shared" si="40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29"/>
        <v>0</v>
      </c>
      <c r="P50" s="9">
        <v>0</v>
      </c>
      <c r="Q50" s="29">
        <f t="shared" si="20"/>
        <v>0</v>
      </c>
      <c r="R50" s="37">
        <v>0</v>
      </c>
      <c r="S50" s="8">
        <v>0</v>
      </c>
      <c r="T50" s="8">
        <f t="shared" si="30"/>
        <v>0</v>
      </c>
      <c r="U50" s="9">
        <v>0</v>
      </c>
      <c r="V50" s="29">
        <f t="shared" si="37"/>
        <v>0</v>
      </c>
      <c r="W50" s="8">
        <f t="shared" si="38"/>
        <v>1748</v>
      </c>
      <c r="X50" s="8">
        <f t="shared" si="34"/>
        <v>3689</v>
      </c>
      <c r="Y50" s="8">
        <f t="shared" si="32"/>
        <v>-1941</v>
      </c>
      <c r="Z50" s="9">
        <f t="shared" si="39"/>
        <v>2000</v>
      </c>
      <c r="AA50" s="10">
        <f t="shared" si="40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29"/>
        <v>0</v>
      </c>
      <c r="P51" s="9">
        <v>0</v>
      </c>
      <c r="Q51" s="29">
        <f t="shared" si="20"/>
        <v>0</v>
      </c>
      <c r="R51" s="37">
        <v>0</v>
      </c>
      <c r="S51" s="8">
        <v>0</v>
      </c>
      <c r="T51" s="8">
        <f t="shared" si="30"/>
        <v>0</v>
      </c>
      <c r="U51" s="9">
        <v>0</v>
      </c>
      <c r="V51" s="29">
        <f t="shared" si="37"/>
        <v>0</v>
      </c>
      <c r="W51" s="8">
        <f t="shared" si="38"/>
        <v>6918.36</v>
      </c>
      <c r="X51" s="8">
        <f t="shared" si="34"/>
        <v>8240</v>
      </c>
      <c r="Y51" s="8">
        <f t="shared" si="32"/>
        <v>-1321.64</v>
      </c>
      <c r="Z51" s="9">
        <f t="shared" si="39"/>
        <v>9824</v>
      </c>
      <c r="AA51" s="10">
        <f t="shared" si="40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29"/>
        <v>0</v>
      </c>
      <c r="P52" s="9">
        <v>0</v>
      </c>
      <c r="Q52" s="29">
        <f t="shared" si="20"/>
        <v>0</v>
      </c>
      <c r="R52" s="37">
        <v>0</v>
      </c>
      <c r="S52" s="8">
        <v>0</v>
      </c>
      <c r="T52" s="8">
        <f t="shared" si="30"/>
        <v>0</v>
      </c>
      <c r="U52" s="9">
        <v>0</v>
      </c>
      <c r="V52" s="29">
        <f t="shared" si="37"/>
        <v>0</v>
      </c>
      <c r="W52" s="8">
        <f t="shared" si="38"/>
        <v>589.49</v>
      </c>
      <c r="X52" s="8">
        <f t="shared" si="34"/>
        <v>0</v>
      </c>
      <c r="Y52" s="8">
        <f t="shared" si="32"/>
        <v>589.49</v>
      </c>
      <c r="Z52" s="9">
        <f t="shared" si="39"/>
        <v>600</v>
      </c>
      <c r="AA52" s="10">
        <f t="shared" si="40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10"/>
        <v>0</v>
      </c>
      <c r="M53" s="37"/>
      <c r="N53" s="8">
        <v>0</v>
      </c>
      <c r="O53" s="8">
        <f t="shared" si="29"/>
        <v>0</v>
      </c>
      <c r="P53" s="9"/>
      <c r="Q53" s="29">
        <f t="shared" si="20"/>
        <v>0</v>
      </c>
      <c r="R53" s="37">
        <v>0</v>
      </c>
      <c r="S53" s="8">
        <v>0</v>
      </c>
      <c r="T53" s="8">
        <f t="shared" si="30"/>
        <v>0</v>
      </c>
      <c r="U53" s="9">
        <v>16200</v>
      </c>
      <c r="V53" s="29">
        <f t="shared" si="37"/>
        <v>16200</v>
      </c>
      <c r="W53" s="8">
        <f t="shared" si="38"/>
        <v>0</v>
      </c>
      <c r="X53" s="8">
        <f t="shared" si="34"/>
        <v>0</v>
      </c>
      <c r="Y53" s="8">
        <f t="shared" si="32"/>
        <v>0</v>
      </c>
      <c r="Z53" s="9">
        <f t="shared" si="39"/>
        <v>16200</v>
      </c>
      <c r="AA53" s="10">
        <f t="shared" si="40"/>
        <v>16200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10"/>
        <v>4650</v>
      </c>
      <c r="M54" s="8">
        <v>0</v>
      </c>
      <c r="N54" s="8">
        <v>0</v>
      </c>
      <c r="O54" s="8">
        <f t="shared" si="29"/>
        <v>0</v>
      </c>
      <c r="P54" s="9">
        <v>0</v>
      </c>
      <c r="Q54" s="10">
        <f t="shared" si="20"/>
        <v>0</v>
      </c>
      <c r="R54" s="8">
        <v>0</v>
      </c>
      <c r="S54" s="8">
        <v>0</v>
      </c>
      <c r="T54" s="8">
        <f t="shared" si="30"/>
        <v>0</v>
      </c>
      <c r="U54" s="9">
        <v>0</v>
      </c>
      <c r="V54" s="10">
        <f t="shared" si="37"/>
        <v>0</v>
      </c>
      <c r="W54" s="8">
        <f>R54+M54+H54</f>
        <v>6363.36</v>
      </c>
      <c r="X54" s="8">
        <f t="shared" si="34"/>
        <v>9300</v>
      </c>
      <c r="Y54" s="8">
        <f t="shared" si="32"/>
        <v>-2936.64</v>
      </c>
      <c r="Z54" s="9">
        <f t="shared" si="39"/>
        <v>13950</v>
      </c>
      <c r="AA54" s="10">
        <f t="shared" si="40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10"/>
        <v>0</v>
      </c>
      <c r="M55" s="37">
        <v>0</v>
      </c>
      <c r="N55" s="8">
        <v>0</v>
      </c>
      <c r="O55" s="8">
        <f t="shared" si="29"/>
        <v>0</v>
      </c>
      <c r="P55" s="9">
        <v>0</v>
      </c>
      <c r="Q55" s="29">
        <f t="shared" si="20"/>
        <v>0</v>
      </c>
      <c r="R55" s="37">
        <v>0</v>
      </c>
      <c r="S55" s="8">
        <v>0</v>
      </c>
      <c r="T55" s="8">
        <f t="shared" si="30"/>
        <v>0</v>
      </c>
      <c r="U55" s="9">
        <v>0</v>
      </c>
      <c r="V55" s="29">
        <f t="shared" si="37"/>
        <v>0</v>
      </c>
      <c r="W55" s="8">
        <f>R55+M55+H55</f>
        <v>1957.26</v>
      </c>
      <c r="X55" s="8">
        <f t="shared" si="34"/>
        <v>2000</v>
      </c>
      <c r="Y55" s="8">
        <f t="shared" si="32"/>
        <v>-42.74</v>
      </c>
      <c r="Z55" s="9">
        <f t="shared" si="39"/>
        <v>2000</v>
      </c>
      <c r="AA55" s="10">
        <f t="shared" si="40"/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10"/>
        <v>-1250</v>
      </c>
      <c r="M56" s="37">
        <v>0</v>
      </c>
      <c r="N56" s="8">
        <v>0</v>
      </c>
      <c r="O56" s="8">
        <f t="shared" si="29"/>
        <v>0</v>
      </c>
      <c r="P56" s="9">
        <v>0</v>
      </c>
      <c r="Q56" s="29">
        <f t="shared" si="20"/>
        <v>0</v>
      </c>
      <c r="R56" s="37">
        <v>0</v>
      </c>
      <c r="S56" s="8">
        <v>0</v>
      </c>
      <c r="T56" s="8">
        <f t="shared" si="30"/>
        <v>0</v>
      </c>
      <c r="U56" s="9">
        <v>0</v>
      </c>
      <c r="V56" s="29">
        <f t="shared" si="37"/>
        <v>0</v>
      </c>
      <c r="W56" s="8">
        <f t="shared" ref="W56:W61" si="41">R56+M56+H56</f>
        <v>699.92</v>
      </c>
      <c r="X56" s="8">
        <f t="shared" si="34"/>
        <v>2265</v>
      </c>
      <c r="Y56" s="8">
        <f t="shared" si="32"/>
        <v>-1565.08</v>
      </c>
      <c r="Z56" s="9">
        <f t="shared" si="39"/>
        <v>1015</v>
      </c>
      <c r="AA56" s="10">
        <f t="shared" si="40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10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3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42">ROUND((H58-I58),5)</f>
        <v>-185</v>
      </c>
      <c r="K58" s="9">
        <v>300</v>
      </c>
      <c r="L58" s="29">
        <f t="shared" si="10"/>
        <v>-60</v>
      </c>
      <c r="M58" s="37">
        <v>0</v>
      </c>
      <c r="N58" s="8">
        <v>0</v>
      </c>
      <c r="O58" s="8">
        <f t="shared" si="29"/>
        <v>0</v>
      </c>
      <c r="P58" s="9">
        <v>0</v>
      </c>
      <c r="Q58" s="29">
        <f t="shared" si="20"/>
        <v>0</v>
      </c>
      <c r="R58" s="37">
        <v>0</v>
      </c>
      <c r="S58" s="8">
        <v>0</v>
      </c>
      <c r="T58" s="8">
        <f t="shared" si="30"/>
        <v>0</v>
      </c>
      <c r="U58" s="9">
        <v>0</v>
      </c>
      <c r="V58" s="29">
        <f t="shared" si="37"/>
        <v>0</v>
      </c>
      <c r="W58" s="8">
        <f t="shared" si="41"/>
        <v>175</v>
      </c>
      <c r="X58" s="8">
        <f t="shared" si="34"/>
        <v>360</v>
      </c>
      <c r="Y58" s="8">
        <f t="shared" si="32"/>
        <v>-185</v>
      </c>
      <c r="Z58" s="9">
        <f t="shared" si="39"/>
        <v>300</v>
      </c>
      <c r="AA58" s="10">
        <f t="shared" si="40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42"/>
        <v>-27300</v>
      </c>
      <c r="K59" s="9">
        <v>79920</v>
      </c>
      <c r="L59" s="29">
        <f t="shared" si="10"/>
        <v>620</v>
      </c>
      <c r="M59" s="37">
        <v>0</v>
      </c>
      <c r="N59" s="8">
        <v>0</v>
      </c>
      <c r="O59" s="8">
        <f t="shared" si="29"/>
        <v>0</v>
      </c>
      <c r="P59" s="9">
        <v>0</v>
      </c>
      <c r="Q59" s="29">
        <f t="shared" si="20"/>
        <v>0</v>
      </c>
      <c r="R59" s="37">
        <v>0</v>
      </c>
      <c r="S59" s="8">
        <v>0</v>
      </c>
      <c r="T59" s="8">
        <f t="shared" si="30"/>
        <v>0</v>
      </c>
      <c r="U59" s="9">
        <v>0</v>
      </c>
      <c r="V59" s="29">
        <f t="shared" si="37"/>
        <v>0</v>
      </c>
      <c r="W59" s="8">
        <f t="shared" si="41"/>
        <v>52000</v>
      </c>
      <c r="X59" s="8">
        <f t="shared" si="34"/>
        <v>79300</v>
      </c>
      <c r="Y59" s="8">
        <f t="shared" si="32"/>
        <v>-27300</v>
      </c>
      <c r="Z59" s="9">
        <f t="shared" si="39"/>
        <v>79920</v>
      </c>
      <c r="AA59" s="10">
        <f t="shared" si="40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42"/>
        <v>-500</v>
      </c>
      <c r="K60" s="9">
        <v>500</v>
      </c>
      <c r="L60" s="29">
        <f t="shared" si="10"/>
        <v>0</v>
      </c>
      <c r="M60" s="37">
        <v>0</v>
      </c>
      <c r="N60" s="8">
        <v>0</v>
      </c>
      <c r="O60" s="8">
        <f t="shared" si="29"/>
        <v>0</v>
      </c>
      <c r="P60" s="9">
        <v>0</v>
      </c>
      <c r="Q60" s="29">
        <f t="shared" si="20"/>
        <v>0</v>
      </c>
      <c r="R60" s="37">
        <v>0</v>
      </c>
      <c r="S60" s="8">
        <v>0</v>
      </c>
      <c r="T60" s="8">
        <f t="shared" si="30"/>
        <v>0</v>
      </c>
      <c r="U60" s="9">
        <v>0</v>
      </c>
      <c r="V60" s="29">
        <f t="shared" si="37"/>
        <v>0</v>
      </c>
      <c r="W60" s="8">
        <f t="shared" si="41"/>
        <v>0</v>
      </c>
      <c r="X60" s="8">
        <f t="shared" si="34"/>
        <v>500</v>
      </c>
      <c r="Y60" s="8">
        <f t="shared" si="32"/>
        <v>-500</v>
      </c>
      <c r="Z60" s="9">
        <f t="shared" si="39"/>
        <v>500</v>
      </c>
      <c r="AA60" s="10">
        <f t="shared" si="40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42"/>
        <v>-14311.5</v>
      </c>
      <c r="K61" s="9">
        <v>19920</v>
      </c>
      <c r="L61" s="29">
        <f t="shared" si="10"/>
        <v>0</v>
      </c>
      <c r="M61" s="37">
        <v>0</v>
      </c>
      <c r="N61" s="8">
        <v>0</v>
      </c>
      <c r="O61" s="8">
        <f t="shared" si="29"/>
        <v>0</v>
      </c>
      <c r="P61" s="9">
        <v>0</v>
      </c>
      <c r="Q61" s="29">
        <f t="shared" si="20"/>
        <v>0</v>
      </c>
      <c r="R61" s="37">
        <v>0</v>
      </c>
      <c r="S61" s="8">
        <v>0</v>
      </c>
      <c r="T61" s="8">
        <f t="shared" si="30"/>
        <v>0</v>
      </c>
      <c r="U61" s="9">
        <v>0</v>
      </c>
      <c r="V61" s="29">
        <f t="shared" si="37"/>
        <v>0</v>
      </c>
      <c r="W61" s="8">
        <f t="shared" si="41"/>
        <v>5608.5</v>
      </c>
      <c r="X61" s="8">
        <f t="shared" si="34"/>
        <v>19920</v>
      </c>
      <c r="Y61" s="8">
        <f t="shared" si="32"/>
        <v>-14311.5</v>
      </c>
      <c r="Z61" s="9">
        <f t="shared" si="39"/>
        <v>19920</v>
      </c>
      <c r="AA61" s="10">
        <f t="shared" si="40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42"/>
        <v>-340</v>
      </c>
      <c r="K62" s="12">
        <v>1020</v>
      </c>
      <c r="L62" s="30">
        <f t="shared" si="10"/>
        <v>0</v>
      </c>
      <c r="M62" s="38">
        <v>0</v>
      </c>
      <c r="N62" s="11">
        <v>0</v>
      </c>
      <c r="O62" s="11">
        <f t="shared" si="29"/>
        <v>0</v>
      </c>
      <c r="P62" s="12">
        <v>0</v>
      </c>
      <c r="Q62" s="30">
        <f t="shared" si="20"/>
        <v>0</v>
      </c>
      <c r="R62" s="38">
        <v>0</v>
      </c>
      <c r="S62" s="11">
        <v>0</v>
      </c>
      <c r="T62" s="11">
        <f t="shared" si="30"/>
        <v>0</v>
      </c>
      <c r="U62" s="12">
        <v>0</v>
      </c>
      <c r="V62" s="30">
        <f t="shared" si="37"/>
        <v>0</v>
      </c>
      <c r="W62" s="11">
        <f>R62+M62+H62</f>
        <v>680</v>
      </c>
      <c r="X62" s="11">
        <f t="shared" si="34"/>
        <v>1020</v>
      </c>
      <c r="Y62" s="11">
        <f t="shared" si="32"/>
        <v>-340</v>
      </c>
      <c r="Z62" s="12">
        <f t="shared" si="39"/>
        <v>1020</v>
      </c>
      <c r="AA62" s="13">
        <f t="shared" si="40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42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29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0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4"/>
        <v>101100</v>
      </c>
      <c r="Y63" s="8">
        <f t="shared" si="32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10"/>
        <v>0</v>
      </c>
      <c r="M64" s="37">
        <v>0</v>
      </c>
      <c r="N64" s="8">
        <v>275</v>
      </c>
      <c r="O64" s="8">
        <f t="shared" si="29"/>
        <v>-275</v>
      </c>
      <c r="P64" s="9">
        <v>275</v>
      </c>
      <c r="Q64" s="29">
        <f t="shared" si="20"/>
        <v>0</v>
      </c>
      <c r="R64" s="37">
        <v>0</v>
      </c>
      <c r="S64" s="8">
        <v>0</v>
      </c>
      <c r="T64" s="8">
        <f t="shared" si="30"/>
        <v>0</v>
      </c>
      <c r="U64" s="9">
        <v>0</v>
      </c>
      <c r="V64" s="29">
        <f t="shared" ref="V64:V71" si="43">ROUND((U64-S64),5)</f>
        <v>0</v>
      </c>
      <c r="W64" s="8">
        <f>R64+M64+H64</f>
        <v>0</v>
      </c>
      <c r="X64" s="8">
        <f t="shared" si="34"/>
        <v>275</v>
      </c>
      <c r="Y64" s="8">
        <f t="shared" si="32"/>
        <v>-275</v>
      </c>
      <c r="Z64" s="9">
        <f t="shared" si="39"/>
        <v>275</v>
      </c>
      <c r="AA64" s="10">
        <f t="shared" ref="AA64:AA71" si="44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9788</v>
      </c>
      <c r="L65" s="29">
        <f t="shared" si="10"/>
        <v>1088</v>
      </c>
      <c r="M65" s="37">
        <v>0</v>
      </c>
      <c r="N65" s="8">
        <v>100</v>
      </c>
      <c r="O65" s="8">
        <f t="shared" si="29"/>
        <v>-100</v>
      </c>
      <c r="P65" s="9">
        <v>100</v>
      </c>
      <c r="Q65" s="29">
        <f t="shared" si="20"/>
        <v>0</v>
      </c>
      <c r="R65" s="37">
        <v>0</v>
      </c>
      <c r="S65" s="8">
        <v>0</v>
      </c>
      <c r="T65" s="8">
        <f t="shared" si="30"/>
        <v>0</v>
      </c>
      <c r="U65" s="9">
        <v>0</v>
      </c>
      <c r="V65" s="29">
        <f t="shared" si="43"/>
        <v>0</v>
      </c>
      <c r="W65" s="8">
        <f t="shared" ref="W65:W71" si="45">R65+M65+H65</f>
        <v>4798.6499999999996</v>
      </c>
      <c r="X65" s="8">
        <f t="shared" si="34"/>
        <v>8800</v>
      </c>
      <c r="Y65" s="8">
        <f t="shared" si="32"/>
        <v>-4001.35</v>
      </c>
      <c r="Z65" s="9">
        <f t="shared" si="39"/>
        <v>9888</v>
      </c>
      <c r="AA65" s="10">
        <f t="shared" si="44"/>
        <v>1088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10"/>
        <v>2181</v>
      </c>
      <c r="M66" s="37">
        <v>0</v>
      </c>
      <c r="N66" s="8">
        <v>0</v>
      </c>
      <c r="O66" s="8">
        <f t="shared" si="29"/>
        <v>0</v>
      </c>
      <c r="P66" s="9"/>
      <c r="Q66" s="29">
        <f t="shared" si="20"/>
        <v>0</v>
      </c>
      <c r="R66" s="37">
        <v>0</v>
      </c>
      <c r="S66" s="8">
        <v>0</v>
      </c>
      <c r="T66" s="8">
        <f t="shared" si="30"/>
        <v>0</v>
      </c>
      <c r="U66" s="9">
        <v>0</v>
      </c>
      <c r="V66" s="29">
        <f t="shared" si="43"/>
        <v>0</v>
      </c>
      <c r="W66" s="8">
        <f t="shared" si="45"/>
        <v>28483.52</v>
      </c>
      <c r="X66" s="8">
        <f t="shared" si="34"/>
        <v>44630</v>
      </c>
      <c r="Y66" s="8">
        <f t="shared" si="32"/>
        <v>-16146.48</v>
      </c>
      <c r="Z66" s="9">
        <f t="shared" si="39"/>
        <v>46811</v>
      </c>
      <c r="AA66" s="10">
        <f t="shared" si="44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10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43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10"/>
        <v>100</v>
      </c>
      <c r="M68" s="37">
        <v>0</v>
      </c>
      <c r="N68" s="8">
        <v>0</v>
      </c>
      <c r="O68" s="8">
        <f t="shared" si="29"/>
        <v>0</v>
      </c>
      <c r="P68" s="9">
        <v>0</v>
      </c>
      <c r="Q68" s="29">
        <f t="shared" si="20"/>
        <v>0</v>
      </c>
      <c r="R68" s="37">
        <v>0</v>
      </c>
      <c r="S68" s="8">
        <v>0</v>
      </c>
      <c r="T68" s="8">
        <f t="shared" si="30"/>
        <v>0</v>
      </c>
      <c r="U68" s="9">
        <v>0</v>
      </c>
      <c r="V68" s="29">
        <f t="shared" si="43"/>
        <v>0</v>
      </c>
      <c r="W68" s="8">
        <f t="shared" si="45"/>
        <v>1015.1</v>
      </c>
      <c r="X68" s="8">
        <f t="shared" si="34"/>
        <v>1440</v>
      </c>
      <c r="Y68" s="8">
        <f t="shared" si="32"/>
        <v>-424.9</v>
      </c>
      <c r="Z68" s="9">
        <f t="shared" si="39"/>
        <v>1540</v>
      </c>
      <c r="AA68" s="10">
        <f t="shared" si="44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10"/>
        <v>1108.4100000000001</v>
      </c>
      <c r="M69" s="37">
        <v>0</v>
      </c>
      <c r="N69" s="8">
        <v>0</v>
      </c>
      <c r="O69" s="8">
        <f t="shared" si="29"/>
        <v>0</v>
      </c>
      <c r="P69" s="9">
        <v>0</v>
      </c>
      <c r="Q69" s="29">
        <f t="shared" si="20"/>
        <v>0</v>
      </c>
      <c r="R69" s="37">
        <v>0</v>
      </c>
      <c r="S69" s="8">
        <v>0</v>
      </c>
      <c r="T69" s="8">
        <f t="shared" si="30"/>
        <v>0</v>
      </c>
      <c r="U69" s="9">
        <v>0</v>
      </c>
      <c r="V69" s="29">
        <f t="shared" si="43"/>
        <v>0</v>
      </c>
      <c r="W69" s="8">
        <f t="shared" si="45"/>
        <v>19460.62</v>
      </c>
      <c r="X69" s="8">
        <f t="shared" si="34"/>
        <v>27710</v>
      </c>
      <c r="Y69" s="8">
        <f t="shared" si="32"/>
        <v>-8249.3799999999992</v>
      </c>
      <c r="Z69" s="9">
        <f t="shared" si="39"/>
        <v>28818.41</v>
      </c>
      <c r="AA69" s="10">
        <f t="shared" si="44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10"/>
        <v>0</v>
      </c>
      <c r="M70" s="37">
        <v>0</v>
      </c>
      <c r="N70" s="8">
        <v>0</v>
      </c>
      <c r="O70" s="8">
        <f t="shared" si="29"/>
        <v>0</v>
      </c>
      <c r="P70" s="9">
        <v>0</v>
      </c>
      <c r="Q70" s="29">
        <f t="shared" si="20"/>
        <v>0</v>
      </c>
      <c r="R70" s="37">
        <v>0</v>
      </c>
      <c r="S70" s="8">
        <v>0</v>
      </c>
      <c r="T70" s="8">
        <f t="shared" si="30"/>
        <v>0</v>
      </c>
      <c r="U70" s="9">
        <v>0</v>
      </c>
      <c r="V70" s="29">
        <f t="shared" si="43"/>
        <v>0</v>
      </c>
      <c r="W70" s="8">
        <f t="shared" si="45"/>
        <v>234978.05</v>
      </c>
      <c r="X70" s="8">
        <f t="shared" si="34"/>
        <v>355000</v>
      </c>
      <c r="Y70" s="8">
        <f t="shared" si="32"/>
        <v>-120021.95</v>
      </c>
      <c r="Z70" s="9">
        <f t="shared" si="39"/>
        <v>355000</v>
      </c>
      <c r="AA70" s="10">
        <f t="shared" si="44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10"/>
        <v>0</v>
      </c>
      <c r="M71" s="38">
        <v>0</v>
      </c>
      <c r="N71" s="11">
        <v>0</v>
      </c>
      <c r="O71" s="11">
        <f t="shared" si="29"/>
        <v>0</v>
      </c>
      <c r="P71" s="12">
        <v>0</v>
      </c>
      <c r="Q71" s="30">
        <f t="shared" si="20"/>
        <v>0</v>
      </c>
      <c r="R71" s="38">
        <v>0</v>
      </c>
      <c r="S71" s="11">
        <v>0</v>
      </c>
      <c r="T71" s="11">
        <f t="shared" si="30"/>
        <v>0</v>
      </c>
      <c r="U71" s="12">
        <v>0</v>
      </c>
      <c r="V71" s="30">
        <f t="shared" si="43"/>
        <v>0</v>
      </c>
      <c r="W71" s="11">
        <f t="shared" si="45"/>
        <v>0</v>
      </c>
      <c r="X71" s="11">
        <f t="shared" si="34"/>
        <v>0</v>
      </c>
      <c r="Y71" s="11">
        <f t="shared" si="32"/>
        <v>0</v>
      </c>
      <c r="Z71" s="12">
        <f t="shared" si="39"/>
        <v>0</v>
      </c>
      <c r="AA71" s="13">
        <f t="shared" si="44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29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0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4"/>
        <v>384150</v>
      </c>
      <c r="Y72" s="8">
        <f t="shared" si="32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10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20"/>
        <v>0</v>
      </c>
      <c r="R73" s="37">
        <v>0</v>
      </c>
      <c r="S73" s="8">
        <v>0</v>
      </c>
      <c r="T73" s="8">
        <f t="shared" si="30"/>
        <v>0</v>
      </c>
      <c r="U73" s="9">
        <v>0</v>
      </c>
      <c r="V73" s="29">
        <f t="shared" ref="V73:V79" si="46">ROUND((U73-S73),5)</f>
        <v>0</v>
      </c>
      <c r="W73" s="8">
        <f>R73+M73+H73</f>
        <v>92.21</v>
      </c>
      <c r="X73" s="8">
        <f t="shared" si="34"/>
        <v>430</v>
      </c>
      <c r="Y73" s="8">
        <f t="shared" si="32"/>
        <v>-337.79</v>
      </c>
      <c r="Z73" s="9">
        <f t="shared" si="39"/>
        <v>394</v>
      </c>
      <c r="AA73" s="10">
        <f t="shared" ref="AA73:AA79" si="47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10"/>
        <v>850</v>
      </c>
      <c r="M74" s="37">
        <v>0</v>
      </c>
      <c r="N74" s="8">
        <v>0</v>
      </c>
      <c r="O74" s="8">
        <f t="shared" si="29"/>
        <v>0</v>
      </c>
      <c r="P74" s="9">
        <v>0</v>
      </c>
      <c r="Q74" s="29">
        <f t="shared" si="20"/>
        <v>0</v>
      </c>
      <c r="R74" s="37">
        <v>0</v>
      </c>
      <c r="S74" s="8">
        <v>0</v>
      </c>
      <c r="T74" s="8">
        <f t="shared" si="30"/>
        <v>0</v>
      </c>
      <c r="U74" s="9">
        <v>0</v>
      </c>
      <c r="V74" s="29">
        <f t="shared" si="46"/>
        <v>0</v>
      </c>
      <c r="W74" s="8">
        <f t="shared" ref="W74:W79" si="48">R74+M74+H74</f>
        <v>1010</v>
      </c>
      <c r="X74" s="8">
        <f t="shared" si="34"/>
        <v>12010</v>
      </c>
      <c r="Y74" s="8">
        <f t="shared" si="32"/>
        <v>-11000</v>
      </c>
      <c r="Z74" s="9">
        <f t="shared" si="39"/>
        <v>12860</v>
      </c>
      <c r="AA74" s="10">
        <f t="shared" si="47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ref="L75:L89" si="49">ROUND((K75-I75),5)</f>
        <v>0</v>
      </c>
      <c r="M75" s="37">
        <v>0</v>
      </c>
      <c r="N75" s="8">
        <v>0</v>
      </c>
      <c r="O75" s="8">
        <f t="shared" si="29"/>
        <v>0</v>
      </c>
      <c r="P75" s="9">
        <v>0</v>
      </c>
      <c r="Q75" s="29">
        <f t="shared" si="20"/>
        <v>0</v>
      </c>
      <c r="R75" s="37">
        <v>0</v>
      </c>
      <c r="S75" s="8">
        <v>0</v>
      </c>
      <c r="T75" s="8">
        <f t="shared" si="30"/>
        <v>0</v>
      </c>
      <c r="U75" s="9">
        <v>0</v>
      </c>
      <c r="V75" s="29">
        <f t="shared" si="46"/>
        <v>0</v>
      </c>
      <c r="W75" s="8">
        <f t="shared" si="48"/>
        <v>236.08</v>
      </c>
      <c r="X75" s="8">
        <f t="shared" si="34"/>
        <v>0</v>
      </c>
      <c r="Y75" s="8">
        <f t="shared" si="32"/>
        <v>236.08</v>
      </c>
      <c r="Z75" s="9">
        <f t="shared" si="39"/>
        <v>0</v>
      </c>
      <c r="AA75" s="10">
        <f t="shared" si="47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0">ROUND((H76-I76),5)</f>
        <v>64.19</v>
      </c>
      <c r="K76" s="9"/>
      <c r="L76" s="29">
        <f t="shared" si="49"/>
        <v>0</v>
      </c>
      <c r="M76" s="37">
        <v>0</v>
      </c>
      <c r="N76" s="8">
        <v>0</v>
      </c>
      <c r="O76" s="8">
        <f t="shared" si="29"/>
        <v>0</v>
      </c>
      <c r="P76" s="9">
        <v>0</v>
      </c>
      <c r="Q76" s="29"/>
      <c r="R76" s="37">
        <v>0</v>
      </c>
      <c r="S76" s="8">
        <v>0</v>
      </c>
      <c r="T76" s="8">
        <f t="shared" si="30"/>
        <v>0</v>
      </c>
      <c r="U76" s="9">
        <v>0</v>
      </c>
      <c r="V76" s="29">
        <f t="shared" si="46"/>
        <v>0</v>
      </c>
      <c r="W76" s="8">
        <f t="shared" si="48"/>
        <v>64.19</v>
      </c>
      <c r="X76" s="8"/>
      <c r="Y76" s="8">
        <f t="shared" si="32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0"/>
        <v>22.23</v>
      </c>
      <c r="K77" s="9">
        <v>480</v>
      </c>
      <c r="L77" s="29">
        <f t="shared" si="49"/>
        <v>180</v>
      </c>
      <c r="M77" s="37">
        <v>0</v>
      </c>
      <c r="N77" s="8">
        <v>0</v>
      </c>
      <c r="O77" s="8">
        <f t="shared" si="29"/>
        <v>0</v>
      </c>
      <c r="P77" s="9">
        <v>0</v>
      </c>
      <c r="Q77" s="29">
        <f t="shared" si="20"/>
        <v>0</v>
      </c>
      <c r="R77" s="37">
        <v>0</v>
      </c>
      <c r="S77" s="8">
        <v>0</v>
      </c>
      <c r="T77" s="8">
        <f t="shared" si="30"/>
        <v>0</v>
      </c>
      <c r="U77" s="9">
        <v>0</v>
      </c>
      <c r="V77" s="29">
        <f t="shared" si="46"/>
        <v>0</v>
      </c>
      <c r="W77" s="8">
        <f t="shared" si="48"/>
        <v>322.23</v>
      </c>
      <c r="X77" s="8">
        <f t="shared" si="34"/>
        <v>300</v>
      </c>
      <c r="Y77" s="8">
        <f t="shared" si="32"/>
        <v>22.23</v>
      </c>
      <c r="Z77" s="9">
        <f t="shared" si="39"/>
        <v>480</v>
      </c>
      <c r="AA77" s="10">
        <f t="shared" si="47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0"/>
        <v>-79.599999999999994</v>
      </c>
      <c r="K78" s="9">
        <v>1500</v>
      </c>
      <c r="L78" s="29">
        <f t="shared" si="49"/>
        <v>300</v>
      </c>
      <c r="M78" s="37">
        <v>0</v>
      </c>
      <c r="N78" s="8">
        <v>0</v>
      </c>
      <c r="O78" s="8">
        <f t="shared" si="29"/>
        <v>0</v>
      </c>
      <c r="P78" s="9">
        <v>0</v>
      </c>
      <c r="Q78" s="29">
        <f t="shared" si="20"/>
        <v>0</v>
      </c>
      <c r="R78" s="37">
        <v>0</v>
      </c>
      <c r="S78" s="8">
        <v>0</v>
      </c>
      <c r="T78" s="8">
        <f t="shared" si="30"/>
        <v>0</v>
      </c>
      <c r="U78" s="9">
        <v>0</v>
      </c>
      <c r="V78" s="29">
        <f t="shared" si="46"/>
        <v>0</v>
      </c>
      <c r="W78" s="8">
        <f t="shared" si="48"/>
        <v>1120.4000000000001</v>
      </c>
      <c r="X78" s="8">
        <f t="shared" si="34"/>
        <v>1200</v>
      </c>
      <c r="Y78" s="8">
        <f t="shared" si="32"/>
        <v>-79.599999999999994</v>
      </c>
      <c r="Z78" s="9">
        <f t="shared" si="39"/>
        <v>1500</v>
      </c>
      <c r="AA78" s="10">
        <f t="shared" si="47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0"/>
        <v>-400</v>
      </c>
      <c r="K79" s="12">
        <v>300</v>
      </c>
      <c r="L79" s="30">
        <f t="shared" si="49"/>
        <v>-100</v>
      </c>
      <c r="M79" s="38">
        <v>0</v>
      </c>
      <c r="N79" s="11">
        <v>0</v>
      </c>
      <c r="O79" s="11">
        <f t="shared" si="29"/>
        <v>0</v>
      </c>
      <c r="P79" s="12">
        <v>0</v>
      </c>
      <c r="Q79" s="30">
        <f t="shared" si="20"/>
        <v>0</v>
      </c>
      <c r="R79" s="38">
        <v>0</v>
      </c>
      <c r="S79" s="11">
        <v>0</v>
      </c>
      <c r="T79" s="11">
        <f t="shared" si="30"/>
        <v>0</v>
      </c>
      <c r="U79" s="12">
        <v>0</v>
      </c>
      <c r="V79" s="30">
        <f t="shared" si="46"/>
        <v>0</v>
      </c>
      <c r="W79" s="11">
        <f t="shared" si="48"/>
        <v>0</v>
      </c>
      <c r="X79" s="11">
        <f t="shared" si="34"/>
        <v>400</v>
      </c>
      <c r="Y79" s="11">
        <f t="shared" si="32"/>
        <v>-400</v>
      </c>
      <c r="Z79" s="12">
        <f t="shared" si="39"/>
        <v>300</v>
      </c>
      <c r="AA79" s="13">
        <f t="shared" si="47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1">ROUND(SUM(H76:H79),5)</f>
        <v>1506.82</v>
      </c>
      <c r="I80" s="8">
        <f t="shared" si="51"/>
        <v>1900</v>
      </c>
      <c r="J80" s="8">
        <f t="shared" si="51"/>
        <v>-393.18</v>
      </c>
      <c r="K80" s="9">
        <f t="shared" si="51"/>
        <v>2280</v>
      </c>
      <c r="L80" s="29">
        <f t="shared" si="51"/>
        <v>380</v>
      </c>
      <c r="M80" s="37">
        <f t="shared" si="51"/>
        <v>0</v>
      </c>
      <c r="N80" s="8">
        <v>0</v>
      </c>
      <c r="O80" s="8">
        <f t="shared" si="29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0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4"/>
        <v>1900</v>
      </c>
      <c r="Y80" s="8">
        <f t="shared" si="32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0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29"/>
        <v>0</v>
      </c>
      <c r="P81" s="9">
        <v>0</v>
      </c>
      <c r="Q81" s="29">
        <f t="shared" si="20"/>
        <v>0</v>
      </c>
      <c r="R81" s="37">
        <v>0</v>
      </c>
      <c r="S81" s="8">
        <v>0</v>
      </c>
      <c r="T81" s="8">
        <f t="shared" si="30"/>
        <v>0</v>
      </c>
      <c r="U81" s="9">
        <v>0</v>
      </c>
      <c r="V81" s="29">
        <f t="shared" ref="V81:V82" si="52">ROUND((U81-S81),5)</f>
        <v>0</v>
      </c>
      <c r="W81" s="8">
        <f>R81+M81+H81</f>
        <v>1550</v>
      </c>
      <c r="X81" s="8">
        <f t="shared" si="34"/>
        <v>2975</v>
      </c>
      <c r="Y81" s="8">
        <f t="shared" si="32"/>
        <v>-1425</v>
      </c>
      <c r="Z81" s="9">
        <f t="shared" si="39"/>
        <v>3675</v>
      </c>
      <c r="AA81" s="10">
        <f t="shared" ref="AA81:AA82" si="53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0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29"/>
        <v>0</v>
      </c>
      <c r="P82" s="9">
        <v>0</v>
      </c>
      <c r="Q82" s="29">
        <f t="shared" si="20"/>
        <v>0</v>
      </c>
      <c r="R82" s="37">
        <v>0</v>
      </c>
      <c r="S82" s="8">
        <v>0</v>
      </c>
      <c r="T82" s="8">
        <f t="shared" si="30"/>
        <v>0</v>
      </c>
      <c r="U82" s="9">
        <v>0</v>
      </c>
      <c r="V82" s="29">
        <f t="shared" si="52"/>
        <v>0</v>
      </c>
      <c r="W82" s="8">
        <f>R82+M82+H82</f>
        <v>0</v>
      </c>
      <c r="X82" s="8">
        <f t="shared" si="34"/>
        <v>1000</v>
      </c>
      <c r="Y82" s="11">
        <f t="shared" si="32"/>
        <v>-1000</v>
      </c>
      <c r="Z82" s="12">
        <f t="shared" si="39"/>
        <v>1000</v>
      </c>
      <c r="AA82" s="10">
        <f t="shared" si="53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612507.41</v>
      </c>
      <c r="L83" s="21">
        <f>ROUND(SUM(L47:L52)+SUM(L54:L56)+SUM(L63:L66)+SUM(L72:L75)+SUM(L80:L81),5)</f>
        <v>11312.41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16200</v>
      </c>
      <c r="V83" s="33">
        <f>ROUND(SUM(V47:V53)+SUM(V55:V56)+SUM(V63:V66)+SUM(V72:V75)+SUM(V80:V81),5)</f>
        <v>16200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629332.41</v>
      </c>
      <c r="AA83" s="21">
        <f>ROUND(SUM(AA47:AA53)+SUM(AA54:AA56)+SUM(AA63:AA66)+SUM(AA72:AA75)+SUM(AA80:AA81),5)</f>
        <v>27512.41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0"/>
        <v>-224201.62</v>
      </c>
      <c r="K84" s="22">
        <f>ROUND(SUM(K41:K42)+K46+K83,5)</f>
        <v>623812.41</v>
      </c>
      <c r="L84" s="34">
        <f>ROUND(SUM(L41:L42)+L46+L83,5)</f>
        <v>17342.41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97923</v>
      </c>
      <c r="V84" s="34">
        <f>ROUND(SUM(V41:V42)+V46+V83,5)</f>
        <v>55124.32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54">ROUND(K84+P84+U84,5)</f>
        <v>724360.41</v>
      </c>
      <c r="AA84" s="23">
        <f>ROUND(SUM(AA41:AA42)+AA46+AA83,5)</f>
        <v>72466.73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0"/>
        <v>243728.34</v>
      </c>
      <c r="K85" s="9">
        <f>ROUND(K3+K40-K84,5)</f>
        <v>-592412.41</v>
      </c>
      <c r="L85" s="35">
        <f>ROUND(L3+L40-L84,5)</f>
        <v>-6092.41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510859</v>
      </c>
      <c r="Q85" s="29">
        <f>ROUND(Q3+Q40-Q84,5)</f>
        <v>60964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60640.5</v>
      </c>
      <c r="V85" s="29">
        <f>ROUND(V3+V40-V84,5)</f>
        <v>-52200.32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-20912.91</v>
      </c>
      <c r="AA85" s="10">
        <f>ROUND(AA40-AA84,5)</f>
        <v>2671.27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49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49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49"/>
        <v>0</v>
      </c>
      <c r="M88" s="37">
        <v>0</v>
      </c>
      <c r="N88" s="8">
        <v>0</v>
      </c>
      <c r="O88" s="8">
        <f t="shared" ref="O88:O89" si="55">ROUND((M88-N88),5)</f>
        <v>0</v>
      </c>
      <c r="P88" s="9">
        <v>0</v>
      </c>
      <c r="Q88" s="29">
        <f t="shared" si="20"/>
        <v>0</v>
      </c>
      <c r="R88" s="37">
        <v>0</v>
      </c>
      <c r="S88" s="8"/>
      <c r="T88" s="8">
        <f t="shared" ref="T88:T91" si="56">ROUND((R88-S88),5)</f>
        <v>0</v>
      </c>
      <c r="U88" s="9"/>
      <c r="V88" s="29">
        <f t="shared" ref="V88:V89" si="57">ROUND((U88-S88),5)</f>
        <v>0</v>
      </c>
      <c r="W88" s="8">
        <f>R88+M88+H88</f>
        <v>0</v>
      </c>
      <c r="X88" s="8">
        <f t="shared" si="34"/>
        <v>0</v>
      </c>
      <c r="Y88" s="8">
        <f t="shared" ref="Y88:Y91" si="58">ROUND((W88-X88),5)</f>
        <v>0</v>
      </c>
      <c r="Z88" s="9">
        <f t="shared" ref="Z88:Z92" si="59">ROUND(K88+P88+U88,5)</f>
        <v>0</v>
      </c>
      <c r="AA88" s="10">
        <f t="shared" ref="AA88:AA89" si="60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1">ROUND((H93-I89),5)</f>
        <v>0</v>
      </c>
      <c r="K89" s="9">
        <v>0</v>
      </c>
      <c r="L89" s="29">
        <f t="shared" si="49"/>
        <v>0</v>
      </c>
      <c r="M89" s="37">
        <v>0</v>
      </c>
      <c r="N89" s="8">
        <v>0</v>
      </c>
      <c r="O89" s="8">
        <f t="shared" si="55"/>
        <v>0</v>
      </c>
      <c r="P89" s="12">
        <v>0</v>
      </c>
      <c r="Q89" s="30">
        <f t="shared" ref="Q89" si="62">ROUND((P89-N89),5)</f>
        <v>0</v>
      </c>
      <c r="R89" s="37">
        <v>0</v>
      </c>
      <c r="S89" s="8"/>
      <c r="T89" s="8">
        <f t="shared" si="56"/>
        <v>0</v>
      </c>
      <c r="U89" s="12"/>
      <c r="V89" s="30">
        <f t="shared" si="57"/>
        <v>0</v>
      </c>
      <c r="W89" s="8">
        <f>R89+M89+H89</f>
        <v>0</v>
      </c>
      <c r="X89" s="8">
        <f t="shared" si="34"/>
        <v>0</v>
      </c>
      <c r="Y89" s="8">
        <f t="shared" si="58"/>
        <v>0</v>
      </c>
      <c r="Z89" s="9">
        <f t="shared" si="59"/>
        <v>0</v>
      </c>
      <c r="AA89" s="13">
        <f t="shared" si="60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3">ROUND(SUM(H87:H89),5)</f>
        <v>0</v>
      </c>
      <c r="I90" s="19">
        <f t="shared" si="63"/>
        <v>0</v>
      </c>
      <c r="J90" s="8">
        <f t="shared" si="61"/>
        <v>0</v>
      </c>
      <c r="K90" s="20">
        <f t="shared" si="63"/>
        <v>0</v>
      </c>
      <c r="L90" s="33">
        <f t="shared" si="63"/>
        <v>0</v>
      </c>
      <c r="M90" s="41">
        <f t="shared" si="63"/>
        <v>0</v>
      </c>
      <c r="N90" s="19">
        <f t="shared" si="63"/>
        <v>0</v>
      </c>
      <c r="O90" s="19">
        <f t="shared" si="63"/>
        <v>0</v>
      </c>
      <c r="P90" s="9">
        <f t="shared" si="63"/>
        <v>0</v>
      </c>
      <c r="Q90" s="29">
        <f t="shared" si="63"/>
        <v>0</v>
      </c>
      <c r="R90" s="41">
        <f t="shared" si="63"/>
        <v>0</v>
      </c>
      <c r="S90" s="19">
        <f t="shared" si="63"/>
        <v>0</v>
      </c>
      <c r="T90" s="19">
        <f t="shared" si="56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si="34"/>
        <v>0</v>
      </c>
      <c r="Y90" s="19">
        <f t="shared" si="58"/>
        <v>0</v>
      </c>
      <c r="Z90" s="22">
        <f t="shared" si="59"/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56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34"/>
        <v>0</v>
      </c>
      <c r="Y91" s="19">
        <f t="shared" si="58"/>
        <v>0</v>
      </c>
      <c r="Z91" s="12">
        <f t="shared" si="59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-592412.41</v>
      </c>
      <c r="L92" s="36">
        <f>ROUND(L85+L91,5)</f>
        <v>-6092.41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510859</v>
      </c>
      <c r="Q92" s="36">
        <f>ROUND(Q85+Q91,5)</f>
        <v>60964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60640.5</v>
      </c>
      <c r="V92" s="36">
        <f>ROUND(V85+V91,5)</f>
        <v>-52200.32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59"/>
        <v>-20912.91</v>
      </c>
      <c r="AA92" s="26">
        <f>ROUND(AA85+AA91,5)</f>
        <v>2671.27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83AA-407F-462E-9EA4-57A3003DB061}">
  <sheetPr codeName="Sheet2">
    <pageSetUpPr fitToPage="1"/>
  </sheetPr>
  <dimension ref="A1:AB96"/>
  <sheetViews>
    <sheetView zoomScaleNormal="100" workbookViewId="0">
      <pane xSplit="7" ySplit="2" topLeftCell="O77" activePane="bottomRight" state="frozenSplit"/>
      <selection pane="topRight" activeCell="H1" sqref="H1"/>
      <selection pane="bottomLeft" activeCell="A3" sqref="A3"/>
      <selection pane="bottomRight" activeCell="AA85" sqref="AA85"/>
    </sheetView>
  </sheetViews>
  <sheetFormatPr defaultRowHeight="14.4" x14ac:dyDescent="0.3"/>
  <cols>
    <col min="1" max="6" width="3" style="3" customWidth="1"/>
    <col min="7" max="7" width="36" style="3" customWidth="1"/>
    <col min="8" max="8" width="11" customWidth="1"/>
    <col min="9" max="9" width="11.109375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44140625" customWidth="1"/>
    <col min="15" max="15" width="12.6640625" bestFit="1" customWidth="1"/>
    <col min="16" max="16" width="10.21875" bestFit="1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33203125" customWidth="1"/>
    <col min="23" max="23" width="13.77734375" bestFit="1" customWidth="1"/>
    <col min="24" max="24" width="10.109375" bestFit="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7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5" si="12">ROUND((U12-S12),5)</f>
        <v>0</v>
      </c>
      <c r="W12" s="8">
        <f t="shared" ref="W12:X26" si="13">ROUND(H12+M12+R12,5)</f>
        <v>10604.51</v>
      </c>
      <c r="X12" s="8">
        <f t="shared" si="13"/>
        <v>22820</v>
      </c>
      <c r="Y12" s="8">
        <f t="shared" si="7"/>
        <v>-12215.49</v>
      </c>
      <c r="Z12" s="9">
        <f t="shared" ref="Z12:Z20" si="14">ROUND(K12+P12+U12,5)</f>
        <v>15770</v>
      </c>
      <c r="AA12" s="10">
        <f t="shared" ref="AA12:AA42" si="15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3"/>
        <v>85000</v>
      </c>
      <c r="Y13" s="8">
        <f t="shared" si="7"/>
        <v>-3340.47</v>
      </c>
      <c r="Z13" s="9">
        <f t="shared" si="14"/>
        <v>87500</v>
      </c>
      <c r="AA13" s="10">
        <f t="shared" si="15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3"/>
        <v>91000</v>
      </c>
      <c r="Y14" s="8">
        <f t="shared" si="7"/>
        <v>-23833.33</v>
      </c>
      <c r="Z14" s="9">
        <f t="shared" si="14"/>
        <v>107120</v>
      </c>
      <c r="AA14" s="10">
        <f t="shared" si="15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3"/>
        <v>104000</v>
      </c>
      <c r="Y15" s="8">
        <f t="shared" si="7"/>
        <v>-42369</v>
      </c>
      <c r="Z15" s="9">
        <f t="shared" si="14"/>
        <v>91000</v>
      </c>
      <c r="AA15" s="10">
        <f t="shared" si="15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3"/>
        <v>37000</v>
      </c>
      <c r="Y16" s="8">
        <f t="shared" si="7"/>
        <v>-21758.33</v>
      </c>
      <c r="Z16" s="9">
        <f t="shared" si="14"/>
        <v>25575</v>
      </c>
      <c r="AA16" s="10">
        <f t="shared" si="15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4"/>
        <v>18375</v>
      </c>
      <c r="AA17" s="10">
        <f t="shared" si="15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3"/>
        <v>26800</v>
      </c>
      <c r="Y18" s="8">
        <f t="shared" si="7"/>
        <v>-2600</v>
      </c>
      <c r="Z18" s="9">
        <f t="shared" si="14"/>
        <v>38100</v>
      </c>
      <c r="AA18" s="10">
        <f t="shared" si="15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3"/>
        <v>54450</v>
      </c>
      <c r="Y19" s="8">
        <f t="shared" si="7"/>
        <v>-6150</v>
      </c>
      <c r="Z19" s="9">
        <f t="shared" si="14"/>
        <v>76074</v>
      </c>
      <c r="AA19" s="10">
        <f t="shared" si="15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3"/>
        <v>12075</v>
      </c>
      <c r="Y20" s="11">
        <f t="shared" si="7"/>
        <v>525</v>
      </c>
      <c r="Z20" s="12">
        <f t="shared" si="14"/>
        <v>27720</v>
      </c>
      <c r="AA20" s="13">
        <f t="shared" si="15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3"/>
        <v>433145</v>
      </c>
      <c r="Y21" s="8">
        <f>ROUND((W21-X21),5)</f>
        <v>-111741.62</v>
      </c>
      <c r="Z21" s="9">
        <f>ROUND(K21+P21+U21,5)</f>
        <v>487234</v>
      </c>
      <c r="AA21" s="10">
        <f t="shared" si="15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6">ROUND(I23+N23+S23,5)</f>
        <v>7900</v>
      </c>
      <c r="Y23" s="8">
        <f t="shared" ref="Y23" si="17">ROUND((W23-X23),5)</f>
        <v>-7900</v>
      </c>
      <c r="Z23" s="9">
        <f t="shared" ref="Z23:Z26" si="18">ROUND(K23+P23+U23,5)</f>
        <v>0</v>
      </c>
      <c r="AA23" s="10">
        <f t="shared" ref="AA23" si="19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3"/>
        <v>0</v>
      </c>
      <c r="Y24" s="8">
        <f t="shared" si="7"/>
        <v>0</v>
      </c>
      <c r="Z24" s="9">
        <f t="shared" si="18"/>
        <v>0</v>
      </c>
      <c r="AA24" s="10">
        <f t="shared" si="15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88" si="20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3"/>
        <v>74462.5</v>
      </c>
      <c r="Y25" s="8">
        <f t="shared" si="7"/>
        <v>-16865</v>
      </c>
      <c r="Z25" s="9">
        <f t="shared" si="18"/>
        <v>65163</v>
      </c>
      <c r="AA25" s="10">
        <f t="shared" si="15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0"/>
        <v>0</v>
      </c>
      <c r="R26" s="38">
        <v>18060</v>
      </c>
      <c r="S26" s="11">
        <v>13260</v>
      </c>
      <c r="T26" s="11">
        <f>ROUND((R26-S26),5)</f>
        <v>4800</v>
      </c>
      <c r="U26" s="12">
        <v>23660</v>
      </c>
      <c r="V26" s="30">
        <f t="shared" si="12"/>
        <v>10400</v>
      </c>
      <c r="W26" s="11">
        <f>R26+M26+H26</f>
        <v>18060</v>
      </c>
      <c r="X26" s="11">
        <f t="shared" si="13"/>
        <v>13260</v>
      </c>
      <c r="Y26" s="11">
        <f t="shared" si="7"/>
        <v>4800</v>
      </c>
      <c r="Z26" s="12">
        <f t="shared" si="18"/>
        <v>23660</v>
      </c>
      <c r="AA26" s="13">
        <f t="shared" si="15"/>
        <v>10400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0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88823</v>
      </c>
      <c r="V27" s="29">
        <f t="shared" si="12"/>
        <v>-6799.5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88823</v>
      </c>
      <c r="AA27" s="10">
        <f>ROUND((Z27-X27),5)</f>
        <v>-6799.5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0"/>
        <v>0</v>
      </c>
      <c r="R28" s="38">
        <v>59103</v>
      </c>
      <c r="S28" s="11">
        <v>58457</v>
      </c>
      <c r="T28" s="11">
        <f>ROUND((R28-S28),5)</f>
        <v>646</v>
      </c>
      <c r="U28" s="12">
        <v>65840.5</v>
      </c>
      <c r="V28" s="30">
        <f t="shared" si="12"/>
        <v>7383.5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65840.5</v>
      </c>
      <c r="AA28" s="13">
        <f>ROUND((Z28-X28),5)</f>
        <v>7383.5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1">ROUND(I22+I27+SUM(I28:I28),5)</f>
        <v>0</v>
      </c>
      <c r="J29" s="8">
        <f t="shared" si="21"/>
        <v>0</v>
      </c>
      <c r="K29" s="9">
        <f t="shared" si="21"/>
        <v>0</v>
      </c>
      <c r="L29" s="29">
        <f t="shared" si="21"/>
        <v>0</v>
      </c>
      <c r="M29" s="37">
        <f t="shared" si="21"/>
        <v>0</v>
      </c>
      <c r="N29" s="8">
        <f t="shared" si="21"/>
        <v>0</v>
      </c>
      <c r="O29" s="8">
        <f t="shared" si="21"/>
        <v>0</v>
      </c>
      <c r="P29" s="9">
        <f t="shared" si="21"/>
        <v>0</v>
      </c>
      <c r="Q29" s="29">
        <f t="shared" si="21"/>
        <v>0</v>
      </c>
      <c r="R29" s="37">
        <f t="shared" si="21"/>
        <v>134760.5</v>
      </c>
      <c r="S29" s="8">
        <f t="shared" si="21"/>
        <v>154079.5</v>
      </c>
      <c r="T29" s="8">
        <f t="shared" si="21"/>
        <v>-19319</v>
      </c>
      <c r="U29" s="9">
        <f t="shared" si="21"/>
        <v>154663.5</v>
      </c>
      <c r="V29" s="29">
        <f t="shared" si="21"/>
        <v>584</v>
      </c>
      <c r="W29" s="8">
        <f t="shared" si="21"/>
        <v>134760.5</v>
      </c>
      <c r="X29" s="8">
        <f t="shared" si="21"/>
        <v>154079.5</v>
      </c>
      <c r="Y29" s="8">
        <f t="shared" si="21"/>
        <v>-19319</v>
      </c>
      <c r="Z29" s="9">
        <f t="shared" si="21"/>
        <v>154663.5</v>
      </c>
      <c r="AA29" s="10">
        <f t="shared" si="21"/>
        <v>584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0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ref="X31:X42" si="22">ROUND(I31+N31+S31,5)</f>
        <v>150</v>
      </c>
      <c r="Y31" s="8">
        <f t="shared" si="7"/>
        <v>668</v>
      </c>
      <c r="Z31" s="9">
        <f t="shared" ref="Z31:Z37" si="23">ROUND(K31+P31+U31,5)</f>
        <v>150</v>
      </c>
      <c r="AA31" s="10">
        <f t="shared" si="15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0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22"/>
        <v>1560</v>
      </c>
      <c r="Y32" s="8">
        <f t="shared" si="7"/>
        <v>-181.2</v>
      </c>
      <c r="Z32" s="9">
        <f t="shared" si="23"/>
        <v>1000</v>
      </c>
      <c r="AA32" s="10">
        <f t="shared" si="15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0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22"/>
        <v>2000</v>
      </c>
      <c r="Y33" s="8">
        <f t="shared" si="7"/>
        <v>-833.3</v>
      </c>
      <c r="Z33" s="9">
        <f t="shared" si="23"/>
        <v>1750</v>
      </c>
      <c r="AA33" s="10">
        <f t="shared" si="15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0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4">R34+M34+H34</f>
        <v>1489.7199999999998</v>
      </c>
      <c r="X34" s="8">
        <f t="shared" si="22"/>
        <v>1500</v>
      </c>
      <c r="Y34" s="8">
        <f t="shared" si="7"/>
        <v>-10.28</v>
      </c>
      <c r="Z34" s="9">
        <f t="shared" si="23"/>
        <v>1500</v>
      </c>
      <c r="AA34" s="10">
        <f t="shared" si="15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19825</v>
      </c>
      <c r="Q35" s="31">
        <f t="shared" si="20"/>
        <v>450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4"/>
        <v>15975</v>
      </c>
      <c r="X35" s="14">
        <f t="shared" si="22"/>
        <v>19375</v>
      </c>
      <c r="Y35" s="14">
        <f t="shared" si="7"/>
        <v>-3400</v>
      </c>
      <c r="Z35" s="15">
        <f t="shared" si="23"/>
        <v>19825</v>
      </c>
      <c r="AA35" s="16">
        <f t="shared" si="15"/>
        <v>450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19825</v>
      </c>
      <c r="Q36" s="29">
        <f t="shared" si="20"/>
        <v>450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24225</v>
      </c>
      <c r="AA36" s="10">
        <f t="shared" si="15"/>
        <v>-360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22"/>
        <v>1000</v>
      </c>
      <c r="Y37" s="8">
        <f>ROUND((W37-X37),5)</f>
        <v>960.9</v>
      </c>
      <c r="Z37" s="9">
        <f t="shared" si="23"/>
        <v>5500</v>
      </c>
      <c r="AA37" s="10">
        <f t="shared" si="15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5">ROUND(M5+M10+M21+M29+M36+M38,5)</f>
        <v>337403.23</v>
      </c>
      <c r="N39" s="17">
        <f t="shared" si="25"/>
        <v>452520</v>
      </c>
      <c r="O39" s="17">
        <f t="shared" si="25"/>
        <v>-115116.77</v>
      </c>
      <c r="P39" s="22">
        <f t="shared" si="25"/>
        <v>507059</v>
      </c>
      <c r="Q39" s="34">
        <f t="shared" si="25"/>
        <v>54539</v>
      </c>
      <c r="R39" s="40">
        <f t="shared" si="25"/>
        <v>136139.29999999999</v>
      </c>
      <c r="S39" s="17">
        <f t="shared" si="25"/>
        <v>155639.5</v>
      </c>
      <c r="T39" s="17">
        <f t="shared" si="25"/>
        <v>-19500.2</v>
      </c>
      <c r="U39" s="22">
        <f t="shared" si="25"/>
        <v>155663.5</v>
      </c>
      <c r="V39" s="34">
        <f t="shared" si="25"/>
        <v>24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694122.5</v>
      </c>
      <c r="AA39" s="22">
        <f>ROUND(AA5+AA10+AA21+AA29+AA36+AA38+AA37,5)</f>
        <v>65813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6">ROUND((M40-N40),5)</f>
        <v>-115116.77</v>
      </c>
      <c r="P40" s="9">
        <f>P39</f>
        <v>507059</v>
      </c>
      <c r="Q40" s="32">
        <f>ROUND((P40-N40),5)</f>
        <v>54539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155663.5</v>
      </c>
      <c r="V40" s="32">
        <f>ROUND((U40-S40),5)</f>
        <v>24</v>
      </c>
      <c r="W40" s="8">
        <f>ROUND(H40+M40+R40,5)</f>
        <v>513219.25</v>
      </c>
      <c r="X40" s="8">
        <f t="shared" ref="X40" si="27">ROUND(I40+N40+S40,5)</f>
        <v>628309.5</v>
      </c>
      <c r="Y40" s="8">
        <f t="shared" si="7"/>
        <v>-115090.25</v>
      </c>
      <c r="Z40" s="9">
        <f t="shared" ref="Z40" si="28">ROUND(K40+P40+U40,5)</f>
        <v>694122.5</v>
      </c>
      <c r="AA40" s="18">
        <f t="shared" si="15"/>
        <v>65813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29">ROUND((M42-N42),5)</f>
        <v>-2000</v>
      </c>
      <c r="P42" s="9">
        <v>2000</v>
      </c>
      <c r="Q42" s="29">
        <f t="shared" si="20"/>
        <v>0</v>
      </c>
      <c r="R42" s="37">
        <v>0</v>
      </c>
      <c r="S42" s="8">
        <v>0</v>
      </c>
      <c r="T42" s="8">
        <f t="shared" ref="T42:T82" si="30">ROUND((R42-S42),5)</f>
        <v>0</v>
      </c>
      <c r="U42" s="9">
        <v>0</v>
      </c>
      <c r="V42" s="29">
        <f t="shared" si="12"/>
        <v>0</v>
      </c>
      <c r="W42" s="8">
        <f t="shared" ref="W42:W46" si="31">R42+M42+H42</f>
        <v>252.97</v>
      </c>
      <c r="X42" s="8">
        <f t="shared" si="22"/>
        <v>7275</v>
      </c>
      <c r="Y42" s="8">
        <f t="shared" ref="Y42:Y82" si="32">ROUND((W42-X42),5)</f>
        <v>-7022.03</v>
      </c>
      <c r="Z42" s="9">
        <f t="shared" ref="Z42:Z45" si="33">ROUND(K42+P42+U42,5)</f>
        <v>13305</v>
      </c>
      <c r="AA42" s="10">
        <f t="shared" si="15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1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29"/>
        <v>0</v>
      </c>
      <c r="P44" s="9"/>
      <c r="Q44" s="29">
        <f t="shared" si="20"/>
        <v>0</v>
      </c>
      <c r="R44" s="37">
        <v>1867.14</v>
      </c>
      <c r="S44" s="8">
        <v>0</v>
      </c>
      <c r="T44" s="8">
        <f t="shared" si="30"/>
        <v>1867.14</v>
      </c>
      <c r="U44" s="9">
        <v>48594</v>
      </c>
      <c r="V44" s="29">
        <f t="shared" si="12"/>
        <v>48594</v>
      </c>
      <c r="W44" s="8">
        <f t="shared" si="31"/>
        <v>1867.14</v>
      </c>
      <c r="X44" s="8">
        <f t="shared" ref="X44:X91" si="34">ROUND(I44+N44+S44,5)</f>
        <v>0</v>
      </c>
      <c r="Y44" s="8">
        <f t="shared" si="32"/>
        <v>1867.14</v>
      </c>
      <c r="Z44" s="9">
        <f t="shared" si="33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si="10"/>
        <v>0</v>
      </c>
      <c r="M45" s="38">
        <v>0</v>
      </c>
      <c r="N45" s="11">
        <v>0</v>
      </c>
      <c r="O45" s="11">
        <f t="shared" si="29"/>
        <v>0</v>
      </c>
      <c r="P45" s="12"/>
      <c r="Q45" s="30">
        <f t="shared" si="20"/>
        <v>0</v>
      </c>
      <c r="R45" s="38">
        <v>28156.62</v>
      </c>
      <c r="S45" s="11">
        <v>42798.68</v>
      </c>
      <c r="T45" s="11">
        <f t="shared" si="30"/>
        <v>-14642.06</v>
      </c>
      <c r="U45" s="12">
        <v>33129</v>
      </c>
      <c r="V45" s="30">
        <f t="shared" si="12"/>
        <v>-9669.68</v>
      </c>
      <c r="W45" s="11">
        <f t="shared" si="31"/>
        <v>28156.62</v>
      </c>
      <c r="X45" s="11">
        <f t="shared" si="34"/>
        <v>42798.68</v>
      </c>
      <c r="Y45" s="11">
        <f t="shared" si="32"/>
        <v>-14642.06</v>
      </c>
      <c r="Z45" s="12">
        <f t="shared" si="33"/>
        <v>33129</v>
      </c>
      <c r="AA45" s="13">
        <f t="shared" ref="AA45" si="35">ROUND((Z45-X45),5)</f>
        <v>-9669.68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36">ROUND(SUM(I43:I45),5)</f>
        <v>0</v>
      </c>
      <c r="J46" s="8">
        <f t="shared" si="36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29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0"/>
        <v>-12774.92</v>
      </c>
      <c r="U46" s="9">
        <f>ROUND(SUM(U43:U45),5)</f>
        <v>81723</v>
      </c>
      <c r="V46" s="29">
        <f>ROUND(SUM(V43:V45),5)</f>
        <v>38924.32</v>
      </c>
      <c r="W46" s="8">
        <f t="shared" si="31"/>
        <v>30023.759999999998</v>
      </c>
      <c r="X46" s="8">
        <f t="shared" si="34"/>
        <v>42798.68</v>
      </c>
      <c r="Y46" s="8">
        <f t="shared" si="32"/>
        <v>-12774.92</v>
      </c>
      <c r="Z46" s="9">
        <f>ROUND(K46+P46+U46,5)</f>
        <v>81723</v>
      </c>
      <c r="AA46" s="10">
        <f>ROUND(SUM(AA43:AA45),5)</f>
        <v>38924.32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10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29"/>
        <v>0</v>
      </c>
      <c r="P48" s="9">
        <v>0</v>
      </c>
      <c r="Q48" s="29">
        <f t="shared" si="20"/>
        <v>0</v>
      </c>
      <c r="R48" s="37">
        <v>0</v>
      </c>
      <c r="S48" s="8">
        <v>0</v>
      </c>
      <c r="T48" s="8">
        <f t="shared" si="30"/>
        <v>0</v>
      </c>
      <c r="U48" s="9">
        <v>0</v>
      </c>
      <c r="V48" s="29">
        <f t="shared" ref="V48:V62" si="37">ROUND((U48-S48),5)</f>
        <v>0</v>
      </c>
      <c r="W48" s="8">
        <f t="shared" ref="W48:W53" si="38">R48+M48+H48</f>
        <v>1582.87</v>
      </c>
      <c r="X48" s="8">
        <f t="shared" si="34"/>
        <v>3120</v>
      </c>
      <c r="Y48" s="8">
        <f t="shared" si="32"/>
        <v>-1537.13</v>
      </c>
      <c r="Z48" s="9">
        <f t="shared" ref="Z48:Z82" si="39">ROUND(K48+P48+U48,5)</f>
        <v>3203</v>
      </c>
      <c r="AA48" s="10">
        <f t="shared" ref="AA48:AA62" si="40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29"/>
        <v>0</v>
      </c>
      <c r="P49" s="9">
        <v>0</v>
      </c>
      <c r="Q49" s="29">
        <f t="shared" si="20"/>
        <v>0</v>
      </c>
      <c r="R49" s="37">
        <v>0</v>
      </c>
      <c r="S49" s="8">
        <v>0</v>
      </c>
      <c r="T49" s="8">
        <f t="shared" si="30"/>
        <v>0</v>
      </c>
      <c r="U49" s="9">
        <v>0</v>
      </c>
      <c r="V49" s="29">
        <f t="shared" si="37"/>
        <v>0</v>
      </c>
      <c r="W49" s="8">
        <f t="shared" si="38"/>
        <v>10561.6</v>
      </c>
      <c r="X49" s="8">
        <f t="shared" si="34"/>
        <v>15936</v>
      </c>
      <c r="Y49" s="8">
        <f t="shared" si="32"/>
        <v>-5374.4</v>
      </c>
      <c r="Z49" s="9">
        <f t="shared" si="39"/>
        <v>16339</v>
      </c>
      <c r="AA49" s="10">
        <f t="shared" si="40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29"/>
        <v>0</v>
      </c>
      <c r="P50" s="9">
        <v>0</v>
      </c>
      <c r="Q50" s="29">
        <f t="shared" si="20"/>
        <v>0</v>
      </c>
      <c r="R50" s="37">
        <v>0</v>
      </c>
      <c r="S50" s="8">
        <v>0</v>
      </c>
      <c r="T50" s="8">
        <f t="shared" si="30"/>
        <v>0</v>
      </c>
      <c r="U50" s="9">
        <v>0</v>
      </c>
      <c r="V50" s="29">
        <f t="shared" si="37"/>
        <v>0</v>
      </c>
      <c r="W50" s="8">
        <f t="shared" si="38"/>
        <v>1748</v>
      </c>
      <c r="X50" s="8">
        <f t="shared" si="34"/>
        <v>3689</v>
      </c>
      <c r="Y50" s="8">
        <f t="shared" si="32"/>
        <v>-1941</v>
      </c>
      <c r="Z50" s="9">
        <f t="shared" si="39"/>
        <v>2000</v>
      </c>
      <c r="AA50" s="10">
        <f t="shared" si="40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29"/>
        <v>0</v>
      </c>
      <c r="P51" s="9">
        <v>0</v>
      </c>
      <c r="Q51" s="29">
        <f t="shared" si="20"/>
        <v>0</v>
      </c>
      <c r="R51" s="37">
        <v>0</v>
      </c>
      <c r="S51" s="8">
        <v>0</v>
      </c>
      <c r="T51" s="8">
        <f t="shared" si="30"/>
        <v>0</v>
      </c>
      <c r="U51" s="9">
        <v>0</v>
      </c>
      <c r="V51" s="29">
        <f t="shared" si="37"/>
        <v>0</v>
      </c>
      <c r="W51" s="8">
        <f t="shared" si="38"/>
        <v>6918.36</v>
      </c>
      <c r="X51" s="8">
        <f t="shared" si="34"/>
        <v>8240</v>
      </c>
      <c r="Y51" s="8">
        <f t="shared" si="32"/>
        <v>-1321.64</v>
      </c>
      <c r="Z51" s="9">
        <f t="shared" si="39"/>
        <v>9824</v>
      </c>
      <c r="AA51" s="10">
        <f t="shared" si="40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29"/>
        <v>0</v>
      </c>
      <c r="P52" s="9">
        <v>0</v>
      </c>
      <c r="Q52" s="29">
        <f t="shared" si="20"/>
        <v>0</v>
      </c>
      <c r="R52" s="37">
        <v>0</v>
      </c>
      <c r="S52" s="8">
        <v>0</v>
      </c>
      <c r="T52" s="8">
        <f t="shared" si="30"/>
        <v>0</v>
      </c>
      <c r="U52" s="9">
        <v>0</v>
      </c>
      <c r="V52" s="29">
        <f t="shared" si="37"/>
        <v>0</v>
      </c>
      <c r="W52" s="8">
        <f t="shared" si="38"/>
        <v>589.49</v>
      </c>
      <c r="X52" s="8">
        <f t="shared" si="34"/>
        <v>0</v>
      </c>
      <c r="Y52" s="8">
        <f t="shared" si="32"/>
        <v>589.49</v>
      </c>
      <c r="Z52" s="9">
        <f t="shared" si="39"/>
        <v>600</v>
      </c>
      <c r="AA52" s="10">
        <f t="shared" si="40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10"/>
        <v>0</v>
      </c>
      <c r="M53" s="37"/>
      <c r="N53" s="8">
        <v>0</v>
      </c>
      <c r="O53" s="8">
        <f t="shared" si="29"/>
        <v>0</v>
      </c>
      <c r="P53" s="9"/>
      <c r="Q53" s="29">
        <f t="shared" si="20"/>
        <v>0</v>
      </c>
      <c r="R53" s="37">
        <v>0</v>
      </c>
      <c r="S53" s="8">
        <v>0</v>
      </c>
      <c r="T53" s="8">
        <f t="shared" si="30"/>
        <v>0</v>
      </c>
      <c r="U53" s="9">
        <v>16200</v>
      </c>
      <c r="V53" s="29">
        <f t="shared" si="37"/>
        <v>16200</v>
      </c>
      <c r="W53" s="8">
        <f t="shared" si="38"/>
        <v>0</v>
      </c>
      <c r="X53" s="8">
        <f t="shared" si="34"/>
        <v>0</v>
      </c>
      <c r="Y53" s="8">
        <f t="shared" si="32"/>
        <v>0</v>
      </c>
      <c r="Z53" s="9">
        <f t="shared" si="39"/>
        <v>16200</v>
      </c>
      <c r="AA53" s="10">
        <f t="shared" si="40"/>
        <v>16200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10"/>
        <v>4650</v>
      </c>
      <c r="M54" s="8">
        <v>0</v>
      </c>
      <c r="N54" s="8">
        <v>0</v>
      </c>
      <c r="O54" s="8">
        <f t="shared" si="29"/>
        <v>0</v>
      </c>
      <c r="P54" s="9">
        <v>0</v>
      </c>
      <c r="Q54" s="10">
        <f t="shared" si="20"/>
        <v>0</v>
      </c>
      <c r="R54" s="8">
        <v>0</v>
      </c>
      <c r="S54" s="8">
        <v>0</v>
      </c>
      <c r="T54" s="8">
        <f t="shared" si="30"/>
        <v>0</v>
      </c>
      <c r="U54" s="9">
        <v>0</v>
      </c>
      <c r="V54" s="10">
        <f t="shared" si="37"/>
        <v>0</v>
      </c>
      <c r="W54" s="8">
        <f>R54+M54+H54</f>
        <v>6363.36</v>
      </c>
      <c r="X54" s="8">
        <f t="shared" si="34"/>
        <v>9300</v>
      </c>
      <c r="Y54" s="8">
        <f t="shared" si="32"/>
        <v>-2936.64</v>
      </c>
      <c r="Z54" s="9">
        <f t="shared" si="39"/>
        <v>13950</v>
      </c>
      <c r="AA54" s="10">
        <f t="shared" si="40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10"/>
        <v>0</v>
      </c>
      <c r="M55" s="37">
        <v>0</v>
      </c>
      <c r="N55" s="8">
        <v>0</v>
      </c>
      <c r="O55" s="8">
        <f t="shared" si="29"/>
        <v>0</v>
      </c>
      <c r="P55" s="9">
        <v>0</v>
      </c>
      <c r="Q55" s="29">
        <f t="shared" si="20"/>
        <v>0</v>
      </c>
      <c r="R55" s="37">
        <v>0</v>
      </c>
      <c r="S55" s="8">
        <v>0</v>
      </c>
      <c r="T55" s="8">
        <f t="shared" si="30"/>
        <v>0</v>
      </c>
      <c r="U55" s="9">
        <v>0</v>
      </c>
      <c r="V55" s="29">
        <f t="shared" si="37"/>
        <v>0</v>
      </c>
      <c r="W55" s="8">
        <f>R55+M55+H55</f>
        <v>1957.26</v>
      </c>
      <c r="X55" s="8">
        <f t="shared" si="34"/>
        <v>2000</v>
      </c>
      <c r="Y55" s="8">
        <f t="shared" si="32"/>
        <v>-42.74</v>
      </c>
      <c r="Z55" s="9">
        <f t="shared" si="39"/>
        <v>2000</v>
      </c>
      <c r="AA55" s="10">
        <f t="shared" si="40"/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10"/>
        <v>-1250</v>
      </c>
      <c r="M56" s="37">
        <v>0</v>
      </c>
      <c r="N56" s="8">
        <v>0</v>
      </c>
      <c r="O56" s="8">
        <f t="shared" si="29"/>
        <v>0</v>
      </c>
      <c r="P56" s="9">
        <v>0</v>
      </c>
      <c r="Q56" s="29">
        <f t="shared" si="20"/>
        <v>0</v>
      </c>
      <c r="R56" s="37">
        <v>0</v>
      </c>
      <c r="S56" s="8">
        <v>0</v>
      </c>
      <c r="T56" s="8">
        <f t="shared" si="30"/>
        <v>0</v>
      </c>
      <c r="U56" s="9">
        <v>0</v>
      </c>
      <c r="V56" s="29">
        <f t="shared" si="37"/>
        <v>0</v>
      </c>
      <c r="W56" s="8">
        <f t="shared" ref="W56:W61" si="41">R56+M56+H56</f>
        <v>699.92</v>
      </c>
      <c r="X56" s="8">
        <f t="shared" si="34"/>
        <v>2265</v>
      </c>
      <c r="Y56" s="8">
        <f t="shared" si="32"/>
        <v>-1565.08</v>
      </c>
      <c r="Z56" s="9">
        <f t="shared" si="39"/>
        <v>1015</v>
      </c>
      <c r="AA56" s="10">
        <f t="shared" si="40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10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3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42">ROUND((H58-I58),5)</f>
        <v>-185</v>
      </c>
      <c r="K58" s="9">
        <v>300</v>
      </c>
      <c r="L58" s="29">
        <f t="shared" si="10"/>
        <v>-60</v>
      </c>
      <c r="M58" s="37">
        <v>0</v>
      </c>
      <c r="N58" s="8">
        <v>0</v>
      </c>
      <c r="O58" s="8">
        <f t="shared" si="29"/>
        <v>0</v>
      </c>
      <c r="P58" s="9">
        <v>0</v>
      </c>
      <c r="Q58" s="29">
        <f t="shared" si="20"/>
        <v>0</v>
      </c>
      <c r="R58" s="37">
        <v>0</v>
      </c>
      <c r="S58" s="8">
        <v>0</v>
      </c>
      <c r="T58" s="8">
        <f t="shared" si="30"/>
        <v>0</v>
      </c>
      <c r="U58" s="9">
        <v>0</v>
      </c>
      <c r="V58" s="29">
        <f t="shared" si="37"/>
        <v>0</v>
      </c>
      <c r="W58" s="8">
        <f t="shared" si="41"/>
        <v>175</v>
      </c>
      <c r="X58" s="8">
        <f t="shared" si="34"/>
        <v>360</v>
      </c>
      <c r="Y58" s="8">
        <f t="shared" si="32"/>
        <v>-185</v>
      </c>
      <c r="Z58" s="9">
        <f t="shared" si="39"/>
        <v>300</v>
      </c>
      <c r="AA58" s="10">
        <f t="shared" si="40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42"/>
        <v>-27300</v>
      </c>
      <c r="K59" s="9">
        <v>79920</v>
      </c>
      <c r="L59" s="29">
        <f t="shared" si="10"/>
        <v>620</v>
      </c>
      <c r="M59" s="37">
        <v>0</v>
      </c>
      <c r="N59" s="8">
        <v>0</v>
      </c>
      <c r="O59" s="8">
        <f t="shared" si="29"/>
        <v>0</v>
      </c>
      <c r="P59" s="9">
        <v>0</v>
      </c>
      <c r="Q59" s="29">
        <f t="shared" si="20"/>
        <v>0</v>
      </c>
      <c r="R59" s="37">
        <v>0</v>
      </c>
      <c r="S59" s="8">
        <v>0</v>
      </c>
      <c r="T59" s="8">
        <f t="shared" si="30"/>
        <v>0</v>
      </c>
      <c r="U59" s="9">
        <v>0</v>
      </c>
      <c r="V59" s="29">
        <f t="shared" si="37"/>
        <v>0</v>
      </c>
      <c r="W59" s="8">
        <f t="shared" si="41"/>
        <v>52000</v>
      </c>
      <c r="X59" s="8">
        <f t="shared" si="34"/>
        <v>79300</v>
      </c>
      <c r="Y59" s="8">
        <f t="shared" si="32"/>
        <v>-27300</v>
      </c>
      <c r="Z59" s="9">
        <f t="shared" si="39"/>
        <v>79920</v>
      </c>
      <c r="AA59" s="10">
        <f t="shared" si="40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42"/>
        <v>-500</v>
      </c>
      <c r="K60" s="9">
        <v>500</v>
      </c>
      <c r="L60" s="29">
        <f t="shared" si="10"/>
        <v>0</v>
      </c>
      <c r="M60" s="37">
        <v>0</v>
      </c>
      <c r="N60" s="8">
        <v>0</v>
      </c>
      <c r="O60" s="8">
        <f t="shared" si="29"/>
        <v>0</v>
      </c>
      <c r="P60" s="9">
        <v>0</v>
      </c>
      <c r="Q60" s="29">
        <f t="shared" si="20"/>
        <v>0</v>
      </c>
      <c r="R60" s="37">
        <v>0</v>
      </c>
      <c r="S60" s="8">
        <v>0</v>
      </c>
      <c r="T60" s="8">
        <f t="shared" si="30"/>
        <v>0</v>
      </c>
      <c r="U60" s="9">
        <v>0</v>
      </c>
      <c r="V60" s="29">
        <f t="shared" si="37"/>
        <v>0</v>
      </c>
      <c r="W60" s="8">
        <f t="shared" si="41"/>
        <v>0</v>
      </c>
      <c r="X60" s="8">
        <f t="shared" si="34"/>
        <v>500</v>
      </c>
      <c r="Y60" s="8">
        <f t="shared" si="32"/>
        <v>-500</v>
      </c>
      <c r="Z60" s="9">
        <f t="shared" si="39"/>
        <v>500</v>
      </c>
      <c r="AA60" s="10">
        <f t="shared" si="40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42"/>
        <v>-14311.5</v>
      </c>
      <c r="K61" s="9">
        <v>19920</v>
      </c>
      <c r="L61" s="29">
        <f t="shared" si="10"/>
        <v>0</v>
      </c>
      <c r="M61" s="37">
        <v>0</v>
      </c>
      <c r="N61" s="8">
        <v>0</v>
      </c>
      <c r="O61" s="8">
        <f t="shared" si="29"/>
        <v>0</v>
      </c>
      <c r="P61" s="9">
        <v>0</v>
      </c>
      <c r="Q61" s="29">
        <f t="shared" si="20"/>
        <v>0</v>
      </c>
      <c r="R61" s="37">
        <v>0</v>
      </c>
      <c r="S61" s="8">
        <v>0</v>
      </c>
      <c r="T61" s="8">
        <f t="shared" si="30"/>
        <v>0</v>
      </c>
      <c r="U61" s="9">
        <v>0</v>
      </c>
      <c r="V61" s="29">
        <f t="shared" si="37"/>
        <v>0</v>
      </c>
      <c r="W61" s="8">
        <f t="shared" si="41"/>
        <v>5608.5</v>
      </c>
      <c r="X61" s="8">
        <f t="shared" si="34"/>
        <v>19920</v>
      </c>
      <c r="Y61" s="8">
        <f t="shared" si="32"/>
        <v>-14311.5</v>
      </c>
      <c r="Z61" s="9">
        <f t="shared" si="39"/>
        <v>19920</v>
      </c>
      <c r="AA61" s="10">
        <f t="shared" si="40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42"/>
        <v>-340</v>
      </c>
      <c r="K62" s="12">
        <v>1020</v>
      </c>
      <c r="L62" s="30">
        <f t="shared" si="10"/>
        <v>0</v>
      </c>
      <c r="M62" s="38">
        <v>0</v>
      </c>
      <c r="N62" s="11">
        <v>0</v>
      </c>
      <c r="O62" s="11">
        <f t="shared" si="29"/>
        <v>0</v>
      </c>
      <c r="P62" s="12">
        <v>0</v>
      </c>
      <c r="Q62" s="30">
        <f t="shared" si="20"/>
        <v>0</v>
      </c>
      <c r="R62" s="38">
        <v>0</v>
      </c>
      <c r="S62" s="11">
        <v>0</v>
      </c>
      <c r="T62" s="11">
        <f t="shared" si="30"/>
        <v>0</v>
      </c>
      <c r="U62" s="12">
        <v>0</v>
      </c>
      <c r="V62" s="30">
        <f t="shared" si="37"/>
        <v>0</v>
      </c>
      <c r="W62" s="11">
        <f>R62+M62+H62</f>
        <v>680</v>
      </c>
      <c r="X62" s="11">
        <f t="shared" si="34"/>
        <v>1020</v>
      </c>
      <c r="Y62" s="11">
        <f t="shared" si="32"/>
        <v>-340</v>
      </c>
      <c r="Z62" s="12">
        <f t="shared" si="39"/>
        <v>1020</v>
      </c>
      <c r="AA62" s="13">
        <f t="shared" si="40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42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29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0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4"/>
        <v>101100</v>
      </c>
      <c r="Y63" s="8">
        <f t="shared" si="32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10"/>
        <v>0</v>
      </c>
      <c r="M64" s="37">
        <v>0</v>
      </c>
      <c r="N64" s="8">
        <v>275</v>
      </c>
      <c r="O64" s="8">
        <f t="shared" si="29"/>
        <v>-275</v>
      </c>
      <c r="P64" s="9">
        <v>275</v>
      </c>
      <c r="Q64" s="29">
        <f t="shared" si="20"/>
        <v>0</v>
      </c>
      <c r="R64" s="37">
        <v>0</v>
      </c>
      <c r="S64" s="8">
        <v>0</v>
      </c>
      <c r="T64" s="8">
        <f t="shared" si="30"/>
        <v>0</v>
      </c>
      <c r="U64" s="9">
        <v>0</v>
      </c>
      <c r="V64" s="29">
        <f t="shared" ref="V64:V71" si="43">ROUND((U64-S64),5)</f>
        <v>0</v>
      </c>
      <c r="W64" s="8">
        <f>R64+M64+H64</f>
        <v>0</v>
      </c>
      <c r="X64" s="8">
        <f t="shared" si="34"/>
        <v>275</v>
      </c>
      <c r="Y64" s="8">
        <f t="shared" si="32"/>
        <v>-275</v>
      </c>
      <c r="Z64" s="9">
        <f t="shared" si="39"/>
        <v>275</v>
      </c>
      <c r="AA64" s="10">
        <f t="shared" ref="AA64:AA71" si="44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9788</v>
      </c>
      <c r="L65" s="29">
        <f t="shared" si="10"/>
        <v>1088</v>
      </c>
      <c r="M65" s="37">
        <v>0</v>
      </c>
      <c r="N65" s="8">
        <v>100</v>
      </c>
      <c r="O65" s="8">
        <f t="shared" si="29"/>
        <v>-100</v>
      </c>
      <c r="P65" s="9">
        <v>100</v>
      </c>
      <c r="Q65" s="29">
        <f t="shared" si="20"/>
        <v>0</v>
      </c>
      <c r="R65" s="37">
        <v>0</v>
      </c>
      <c r="S65" s="8">
        <v>0</v>
      </c>
      <c r="T65" s="8">
        <f t="shared" si="30"/>
        <v>0</v>
      </c>
      <c r="U65" s="9">
        <v>0</v>
      </c>
      <c r="V65" s="29">
        <f t="shared" si="43"/>
        <v>0</v>
      </c>
      <c r="W65" s="8">
        <f t="shared" ref="W65:W71" si="45">R65+M65+H65</f>
        <v>4798.6499999999996</v>
      </c>
      <c r="X65" s="8">
        <f t="shared" si="34"/>
        <v>8800</v>
      </c>
      <c r="Y65" s="8">
        <f t="shared" si="32"/>
        <v>-4001.35</v>
      </c>
      <c r="Z65" s="9">
        <f t="shared" si="39"/>
        <v>9888</v>
      </c>
      <c r="AA65" s="10">
        <f t="shared" si="44"/>
        <v>1088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10"/>
        <v>2181</v>
      </c>
      <c r="M66" s="37">
        <v>0</v>
      </c>
      <c r="N66" s="8">
        <v>0</v>
      </c>
      <c r="O66" s="8">
        <f t="shared" si="29"/>
        <v>0</v>
      </c>
      <c r="P66" s="9"/>
      <c r="Q66" s="29">
        <f t="shared" si="20"/>
        <v>0</v>
      </c>
      <c r="R66" s="37">
        <v>0</v>
      </c>
      <c r="S66" s="8">
        <v>0</v>
      </c>
      <c r="T66" s="8">
        <f t="shared" si="30"/>
        <v>0</v>
      </c>
      <c r="U66" s="9">
        <v>0</v>
      </c>
      <c r="V66" s="29">
        <f t="shared" si="43"/>
        <v>0</v>
      </c>
      <c r="W66" s="8">
        <f t="shared" si="45"/>
        <v>28483.52</v>
      </c>
      <c r="X66" s="8">
        <f t="shared" si="34"/>
        <v>44630</v>
      </c>
      <c r="Y66" s="8">
        <f t="shared" si="32"/>
        <v>-16146.48</v>
      </c>
      <c r="Z66" s="9">
        <f t="shared" si="39"/>
        <v>46811</v>
      </c>
      <c r="AA66" s="10">
        <f t="shared" si="44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10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43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10"/>
        <v>100</v>
      </c>
      <c r="M68" s="37">
        <v>0</v>
      </c>
      <c r="N68" s="8">
        <v>0</v>
      </c>
      <c r="O68" s="8">
        <f t="shared" si="29"/>
        <v>0</v>
      </c>
      <c r="P68" s="9">
        <v>0</v>
      </c>
      <c r="Q68" s="29">
        <f t="shared" si="20"/>
        <v>0</v>
      </c>
      <c r="R68" s="37">
        <v>0</v>
      </c>
      <c r="S68" s="8">
        <v>0</v>
      </c>
      <c r="T68" s="8">
        <f t="shared" si="30"/>
        <v>0</v>
      </c>
      <c r="U68" s="9">
        <v>0</v>
      </c>
      <c r="V68" s="29">
        <f t="shared" si="43"/>
        <v>0</v>
      </c>
      <c r="W68" s="8">
        <f t="shared" si="45"/>
        <v>1015.1</v>
      </c>
      <c r="X68" s="8">
        <f t="shared" si="34"/>
        <v>1440</v>
      </c>
      <c r="Y68" s="8">
        <f t="shared" si="32"/>
        <v>-424.9</v>
      </c>
      <c r="Z68" s="9">
        <f t="shared" si="39"/>
        <v>1540</v>
      </c>
      <c r="AA68" s="10">
        <f t="shared" si="44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10"/>
        <v>1108.4100000000001</v>
      </c>
      <c r="M69" s="37">
        <v>0</v>
      </c>
      <c r="N69" s="8">
        <v>0</v>
      </c>
      <c r="O69" s="8">
        <f t="shared" si="29"/>
        <v>0</v>
      </c>
      <c r="P69" s="9">
        <v>0</v>
      </c>
      <c r="Q69" s="29">
        <f t="shared" si="20"/>
        <v>0</v>
      </c>
      <c r="R69" s="37">
        <v>0</v>
      </c>
      <c r="S69" s="8">
        <v>0</v>
      </c>
      <c r="T69" s="8">
        <f t="shared" si="30"/>
        <v>0</v>
      </c>
      <c r="U69" s="9">
        <v>0</v>
      </c>
      <c r="V69" s="29">
        <f t="shared" si="43"/>
        <v>0</v>
      </c>
      <c r="W69" s="8">
        <f t="shared" si="45"/>
        <v>19460.62</v>
      </c>
      <c r="X69" s="8">
        <f t="shared" si="34"/>
        <v>27710</v>
      </c>
      <c r="Y69" s="8">
        <f t="shared" si="32"/>
        <v>-8249.3799999999992</v>
      </c>
      <c r="Z69" s="9">
        <f t="shared" si="39"/>
        <v>28818.41</v>
      </c>
      <c r="AA69" s="10">
        <f t="shared" si="44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10"/>
        <v>0</v>
      </c>
      <c r="M70" s="37">
        <v>0</v>
      </c>
      <c r="N70" s="8">
        <v>0</v>
      </c>
      <c r="O70" s="8">
        <f t="shared" si="29"/>
        <v>0</v>
      </c>
      <c r="P70" s="9">
        <v>0</v>
      </c>
      <c r="Q70" s="29">
        <f t="shared" si="20"/>
        <v>0</v>
      </c>
      <c r="R70" s="37">
        <v>0</v>
      </c>
      <c r="S70" s="8">
        <v>0</v>
      </c>
      <c r="T70" s="8">
        <f t="shared" si="30"/>
        <v>0</v>
      </c>
      <c r="U70" s="9">
        <v>0</v>
      </c>
      <c r="V70" s="29">
        <f t="shared" si="43"/>
        <v>0</v>
      </c>
      <c r="W70" s="8">
        <f t="shared" si="45"/>
        <v>234978.05</v>
      </c>
      <c r="X70" s="8">
        <f t="shared" si="34"/>
        <v>355000</v>
      </c>
      <c r="Y70" s="8">
        <f t="shared" si="32"/>
        <v>-120021.95</v>
      </c>
      <c r="Z70" s="9">
        <f t="shared" si="39"/>
        <v>355000</v>
      </c>
      <c r="AA70" s="10">
        <f t="shared" si="44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10"/>
        <v>0</v>
      </c>
      <c r="M71" s="38">
        <v>0</v>
      </c>
      <c r="N71" s="11">
        <v>0</v>
      </c>
      <c r="O71" s="11">
        <f t="shared" si="29"/>
        <v>0</v>
      </c>
      <c r="P71" s="12">
        <v>0</v>
      </c>
      <c r="Q71" s="30">
        <f t="shared" si="20"/>
        <v>0</v>
      </c>
      <c r="R71" s="38">
        <v>0</v>
      </c>
      <c r="S71" s="11">
        <v>0</v>
      </c>
      <c r="T71" s="11">
        <f t="shared" si="30"/>
        <v>0</v>
      </c>
      <c r="U71" s="12">
        <v>0</v>
      </c>
      <c r="V71" s="30">
        <f t="shared" si="43"/>
        <v>0</v>
      </c>
      <c r="W71" s="11">
        <f t="shared" si="45"/>
        <v>0</v>
      </c>
      <c r="X71" s="11">
        <f t="shared" si="34"/>
        <v>0</v>
      </c>
      <c r="Y71" s="11">
        <f t="shared" si="32"/>
        <v>0</v>
      </c>
      <c r="Z71" s="12">
        <f t="shared" si="39"/>
        <v>0</v>
      </c>
      <c r="AA71" s="13">
        <f t="shared" si="44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29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0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4"/>
        <v>384150</v>
      </c>
      <c r="Y72" s="8">
        <f t="shared" si="32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10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20"/>
        <v>0</v>
      </c>
      <c r="R73" s="37">
        <v>0</v>
      </c>
      <c r="S73" s="8">
        <v>0</v>
      </c>
      <c r="T73" s="8">
        <f t="shared" si="30"/>
        <v>0</v>
      </c>
      <c r="U73" s="9">
        <v>0</v>
      </c>
      <c r="V73" s="29">
        <f t="shared" ref="V73:V79" si="46">ROUND((U73-S73),5)</f>
        <v>0</v>
      </c>
      <c r="W73" s="8">
        <f>R73+M73+H73</f>
        <v>92.21</v>
      </c>
      <c r="X73" s="8">
        <f t="shared" si="34"/>
        <v>430</v>
      </c>
      <c r="Y73" s="8">
        <f t="shared" si="32"/>
        <v>-337.79</v>
      </c>
      <c r="Z73" s="9">
        <f t="shared" si="39"/>
        <v>394</v>
      </c>
      <c r="AA73" s="10">
        <f t="shared" ref="AA73:AA79" si="47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10"/>
        <v>850</v>
      </c>
      <c r="M74" s="37">
        <v>0</v>
      </c>
      <c r="N74" s="8">
        <v>0</v>
      </c>
      <c r="O74" s="8">
        <f t="shared" si="29"/>
        <v>0</v>
      </c>
      <c r="P74" s="9">
        <v>0</v>
      </c>
      <c r="Q74" s="29">
        <f t="shared" si="20"/>
        <v>0</v>
      </c>
      <c r="R74" s="37">
        <v>0</v>
      </c>
      <c r="S74" s="8">
        <v>0</v>
      </c>
      <c r="T74" s="8">
        <f t="shared" si="30"/>
        <v>0</v>
      </c>
      <c r="U74" s="9">
        <v>0</v>
      </c>
      <c r="V74" s="29">
        <f t="shared" si="46"/>
        <v>0</v>
      </c>
      <c r="W74" s="8">
        <f t="shared" ref="W74:W79" si="48">R74+M74+H74</f>
        <v>1010</v>
      </c>
      <c r="X74" s="8">
        <f t="shared" si="34"/>
        <v>12010</v>
      </c>
      <c r="Y74" s="8">
        <f t="shared" si="32"/>
        <v>-11000</v>
      </c>
      <c r="Z74" s="9">
        <f t="shared" si="39"/>
        <v>12860</v>
      </c>
      <c r="AA74" s="10">
        <f t="shared" si="47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ref="L75:L89" si="49">ROUND((K75-I75),5)</f>
        <v>0</v>
      </c>
      <c r="M75" s="37">
        <v>0</v>
      </c>
      <c r="N75" s="8">
        <v>0</v>
      </c>
      <c r="O75" s="8">
        <f t="shared" si="29"/>
        <v>0</v>
      </c>
      <c r="P75" s="9">
        <v>0</v>
      </c>
      <c r="Q75" s="29">
        <f t="shared" si="20"/>
        <v>0</v>
      </c>
      <c r="R75" s="37">
        <v>0</v>
      </c>
      <c r="S75" s="8">
        <v>0</v>
      </c>
      <c r="T75" s="8">
        <f t="shared" si="30"/>
        <v>0</v>
      </c>
      <c r="U75" s="9">
        <v>0</v>
      </c>
      <c r="V75" s="29">
        <f t="shared" si="46"/>
        <v>0</v>
      </c>
      <c r="W75" s="8">
        <f t="shared" si="48"/>
        <v>236.08</v>
      </c>
      <c r="X75" s="8">
        <f t="shared" si="34"/>
        <v>0</v>
      </c>
      <c r="Y75" s="8">
        <f t="shared" si="32"/>
        <v>236.08</v>
      </c>
      <c r="Z75" s="9">
        <f t="shared" si="39"/>
        <v>0</v>
      </c>
      <c r="AA75" s="10">
        <f t="shared" si="47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0">ROUND((H76-I76),5)</f>
        <v>64.19</v>
      </c>
      <c r="K76" s="9"/>
      <c r="L76" s="29">
        <f t="shared" si="49"/>
        <v>0</v>
      </c>
      <c r="M76" s="37">
        <v>0</v>
      </c>
      <c r="N76" s="8">
        <v>0</v>
      </c>
      <c r="O76" s="8">
        <f t="shared" si="29"/>
        <v>0</v>
      </c>
      <c r="P76" s="9">
        <v>0</v>
      </c>
      <c r="Q76" s="29"/>
      <c r="R76" s="37">
        <v>0</v>
      </c>
      <c r="S76" s="8">
        <v>0</v>
      </c>
      <c r="T76" s="8">
        <f t="shared" si="30"/>
        <v>0</v>
      </c>
      <c r="U76" s="9">
        <v>0</v>
      </c>
      <c r="V76" s="29">
        <f t="shared" si="46"/>
        <v>0</v>
      </c>
      <c r="W76" s="8">
        <f t="shared" si="48"/>
        <v>64.19</v>
      </c>
      <c r="X76" s="8"/>
      <c r="Y76" s="8">
        <f t="shared" si="32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0"/>
        <v>22.23</v>
      </c>
      <c r="K77" s="9">
        <v>480</v>
      </c>
      <c r="L77" s="29">
        <f t="shared" si="49"/>
        <v>180</v>
      </c>
      <c r="M77" s="37">
        <v>0</v>
      </c>
      <c r="N77" s="8">
        <v>0</v>
      </c>
      <c r="O77" s="8">
        <f t="shared" si="29"/>
        <v>0</v>
      </c>
      <c r="P77" s="9">
        <v>0</v>
      </c>
      <c r="Q77" s="29">
        <f t="shared" si="20"/>
        <v>0</v>
      </c>
      <c r="R77" s="37">
        <v>0</v>
      </c>
      <c r="S77" s="8">
        <v>0</v>
      </c>
      <c r="T77" s="8">
        <f t="shared" si="30"/>
        <v>0</v>
      </c>
      <c r="U77" s="9">
        <v>0</v>
      </c>
      <c r="V77" s="29">
        <f t="shared" si="46"/>
        <v>0</v>
      </c>
      <c r="W77" s="8">
        <f t="shared" si="48"/>
        <v>322.23</v>
      </c>
      <c r="X77" s="8">
        <f t="shared" si="34"/>
        <v>300</v>
      </c>
      <c r="Y77" s="8">
        <f t="shared" si="32"/>
        <v>22.23</v>
      </c>
      <c r="Z77" s="9">
        <f t="shared" si="39"/>
        <v>480</v>
      </c>
      <c r="AA77" s="10">
        <f t="shared" si="47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0"/>
        <v>-79.599999999999994</v>
      </c>
      <c r="K78" s="9">
        <v>1500</v>
      </c>
      <c r="L78" s="29">
        <f t="shared" si="49"/>
        <v>300</v>
      </c>
      <c r="M78" s="37">
        <v>0</v>
      </c>
      <c r="N78" s="8">
        <v>0</v>
      </c>
      <c r="O78" s="8">
        <f t="shared" si="29"/>
        <v>0</v>
      </c>
      <c r="P78" s="9">
        <v>0</v>
      </c>
      <c r="Q78" s="29">
        <f t="shared" si="20"/>
        <v>0</v>
      </c>
      <c r="R78" s="37">
        <v>0</v>
      </c>
      <c r="S78" s="8">
        <v>0</v>
      </c>
      <c r="T78" s="8">
        <f t="shared" si="30"/>
        <v>0</v>
      </c>
      <c r="U78" s="9">
        <v>0</v>
      </c>
      <c r="V78" s="29">
        <f t="shared" si="46"/>
        <v>0</v>
      </c>
      <c r="W78" s="8">
        <f t="shared" si="48"/>
        <v>1120.4000000000001</v>
      </c>
      <c r="X78" s="8">
        <f t="shared" si="34"/>
        <v>1200</v>
      </c>
      <c r="Y78" s="8">
        <f t="shared" si="32"/>
        <v>-79.599999999999994</v>
      </c>
      <c r="Z78" s="9">
        <f t="shared" si="39"/>
        <v>1500</v>
      </c>
      <c r="AA78" s="10">
        <f t="shared" si="47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0"/>
        <v>-400</v>
      </c>
      <c r="K79" s="12">
        <v>300</v>
      </c>
      <c r="L79" s="30">
        <f t="shared" si="49"/>
        <v>-100</v>
      </c>
      <c r="M79" s="38">
        <v>0</v>
      </c>
      <c r="N79" s="11">
        <v>0</v>
      </c>
      <c r="O79" s="11">
        <f t="shared" si="29"/>
        <v>0</v>
      </c>
      <c r="P79" s="12">
        <v>0</v>
      </c>
      <c r="Q79" s="30">
        <f t="shared" si="20"/>
        <v>0</v>
      </c>
      <c r="R79" s="38">
        <v>0</v>
      </c>
      <c r="S79" s="11">
        <v>0</v>
      </c>
      <c r="T79" s="11">
        <f t="shared" si="30"/>
        <v>0</v>
      </c>
      <c r="U79" s="12">
        <v>0</v>
      </c>
      <c r="V79" s="30">
        <f t="shared" si="46"/>
        <v>0</v>
      </c>
      <c r="W79" s="11">
        <f t="shared" si="48"/>
        <v>0</v>
      </c>
      <c r="X79" s="11">
        <f t="shared" si="34"/>
        <v>400</v>
      </c>
      <c r="Y79" s="11">
        <f t="shared" si="32"/>
        <v>-400</v>
      </c>
      <c r="Z79" s="12">
        <f t="shared" si="39"/>
        <v>300</v>
      </c>
      <c r="AA79" s="13">
        <f t="shared" si="47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1">ROUND(SUM(H76:H79),5)</f>
        <v>1506.82</v>
      </c>
      <c r="I80" s="8">
        <f t="shared" si="51"/>
        <v>1900</v>
      </c>
      <c r="J80" s="8">
        <f t="shared" si="51"/>
        <v>-393.18</v>
      </c>
      <c r="K80" s="9">
        <f t="shared" si="51"/>
        <v>2280</v>
      </c>
      <c r="L80" s="29">
        <f t="shared" si="51"/>
        <v>380</v>
      </c>
      <c r="M80" s="37">
        <f t="shared" si="51"/>
        <v>0</v>
      </c>
      <c r="N80" s="8">
        <v>0</v>
      </c>
      <c r="O80" s="8">
        <f t="shared" si="29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0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4"/>
        <v>1900</v>
      </c>
      <c r="Y80" s="8">
        <f t="shared" si="32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0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29"/>
        <v>0</v>
      </c>
      <c r="P81" s="9">
        <v>0</v>
      </c>
      <c r="Q81" s="29">
        <f t="shared" si="20"/>
        <v>0</v>
      </c>
      <c r="R81" s="37">
        <v>0</v>
      </c>
      <c r="S81" s="8">
        <v>0</v>
      </c>
      <c r="T81" s="8">
        <f t="shared" si="30"/>
        <v>0</v>
      </c>
      <c r="U81" s="9">
        <v>0</v>
      </c>
      <c r="V81" s="29">
        <f t="shared" ref="V81:V82" si="52">ROUND((U81-S81),5)</f>
        <v>0</v>
      </c>
      <c r="W81" s="8">
        <f>R81+M81+H81</f>
        <v>1550</v>
      </c>
      <c r="X81" s="8">
        <f t="shared" si="34"/>
        <v>2975</v>
      </c>
      <c r="Y81" s="8">
        <f t="shared" si="32"/>
        <v>-1425</v>
      </c>
      <c r="Z81" s="9">
        <f t="shared" si="39"/>
        <v>3675</v>
      </c>
      <c r="AA81" s="10">
        <f t="shared" ref="AA81:AA82" si="53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0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29"/>
        <v>0</v>
      </c>
      <c r="P82" s="9">
        <v>0</v>
      </c>
      <c r="Q82" s="29">
        <f t="shared" si="20"/>
        <v>0</v>
      </c>
      <c r="R82" s="37">
        <v>0</v>
      </c>
      <c r="S82" s="8">
        <v>0</v>
      </c>
      <c r="T82" s="8">
        <f t="shared" si="30"/>
        <v>0</v>
      </c>
      <c r="U82" s="9">
        <v>0</v>
      </c>
      <c r="V82" s="29">
        <f t="shared" si="52"/>
        <v>0</v>
      </c>
      <c r="W82" s="8">
        <f>R82+M82+H82</f>
        <v>0</v>
      </c>
      <c r="X82" s="8">
        <f t="shared" si="34"/>
        <v>1000</v>
      </c>
      <c r="Y82" s="11">
        <f t="shared" si="32"/>
        <v>-1000</v>
      </c>
      <c r="Z82" s="12">
        <f t="shared" si="39"/>
        <v>1000</v>
      </c>
      <c r="AA82" s="10">
        <f t="shared" si="53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612507.41</v>
      </c>
      <c r="L83" s="21">
        <f>ROUND(SUM(L47:L52)+SUM(L54:L56)+SUM(L63:L66)+SUM(L72:L75)+SUM(L80:L81),5)</f>
        <v>11312.41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16200</v>
      </c>
      <c r="V83" s="33">
        <f>ROUND(SUM(V47:V53)+SUM(V55:V56)+SUM(V63:V66)+SUM(V72:V75)+SUM(V80:V81),5)</f>
        <v>16200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629332.41</v>
      </c>
      <c r="AA83" s="21">
        <f>ROUND(SUM(AA47:AA53)+SUM(AA54:AA56)+SUM(AA63:AA66)+SUM(AA72:AA75)+SUM(AA80:AA81),5)</f>
        <v>27512.41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0"/>
        <v>-224201.62</v>
      </c>
      <c r="K84" s="22">
        <f>ROUND(SUM(K41:K42)+K46+K83,5)</f>
        <v>623812.41</v>
      </c>
      <c r="L84" s="34">
        <f>ROUND(SUM(L41:L42)+L46+L83,5)</f>
        <v>17342.41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97923</v>
      </c>
      <c r="V84" s="34">
        <f>ROUND(SUM(V41:V42)+V46+V83,5)</f>
        <v>55124.32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54">ROUND(K84+P84+U84,5)</f>
        <v>724360.41</v>
      </c>
      <c r="AA84" s="23">
        <f>ROUND(SUM(AA41:AA42)+AA46+AA83,5)</f>
        <v>72466.73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0"/>
        <v>243728.34</v>
      </c>
      <c r="K85" s="9">
        <f>ROUND(K3+K40-K84,5)</f>
        <v>-592412.41</v>
      </c>
      <c r="L85" s="35">
        <f>ROUND(L3+L40-L84,5)</f>
        <v>-6092.41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504434</v>
      </c>
      <c r="Q85" s="29">
        <f>ROUND(Q3+Q40-Q84,5)</f>
        <v>54539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57740.5</v>
      </c>
      <c r="V85" s="29">
        <f>ROUND(V3+V40-V84,5)</f>
        <v>-55100.32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-30237.91</v>
      </c>
      <c r="AA85" s="10">
        <f>ROUND(AA40-AA84,5)</f>
        <v>-6653.73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49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49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49"/>
        <v>0</v>
      </c>
      <c r="M88" s="37">
        <v>0</v>
      </c>
      <c r="N88" s="8">
        <v>0</v>
      </c>
      <c r="O88" s="8">
        <f t="shared" ref="O88:O89" si="55">ROUND((M88-N88),5)</f>
        <v>0</v>
      </c>
      <c r="P88" s="9">
        <v>0</v>
      </c>
      <c r="Q88" s="29">
        <f t="shared" si="20"/>
        <v>0</v>
      </c>
      <c r="R88" s="37">
        <v>0</v>
      </c>
      <c r="S88" s="8"/>
      <c r="T88" s="8">
        <f t="shared" ref="T88:T91" si="56">ROUND((R88-S88),5)</f>
        <v>0</v>
      </c>
      <c r="U88" s="9"/>
      <c r="V88" s="29">
        <f t="shared" ref="V88:V89" si="57">ROUND((U88-S88),5)</f>
        <v>0</v>
      </c>
      <c r="W88" s="8">
        <f>R88+M88+H88</f>
        <v>0</v>
      </c>
      <c r="X88" s="8">
        <f t="shared" si="34"/>
        <v>0</v>
      </c>
      <c r="Y88" s="8">
        <f t="shared" ref="Y88:Y91" si="58">ROUND((W88-X88),5)</f>
        <v>0</v>
      </c>
      <c r="Z88" s="9">
        <f t="shared" ref="Z88:Z92" si="59">ROUND(K88+P88+U88,5)</f>
        <v>0</v>
      </c>
      <c r="AA88" s="10">
        <f t="shared" ref="AA88:AA89" si="60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1">ROUND((H93-I89),5)</f>
        <v>0</v>
      </c>
      <c r="K89" s="9">
        <v>0</v>
      </c>
      <c r="L89" s="29">
        <f t="shared" si="49"/>
        <v>0</v>
      </c>
      <c r="M89" s="37">
        <v>0</v>
      </c>
      <c r="N89" s="8">
        <v>0</v>
      </c>
      <c r="O89" s="8">
        <f t="shared" si="55"/>
        <v>0</v>
      </c>
      <c r="P89" s="12">
        <v>0</v>
      </c>
      <c r="Q89" s="30">
        <f t="shared" ref="Q89" si="62">ROUND((P89-N89),5)</f>
        <v>0</v>
      </c>
      <c r="R89" s="37">
        <v>0</v>
      </c>
      <c r="S89" s="8"/>
      <c r="T89" s="8">
        <f t="shared" si="56"/>
        <v>0</v>
      </c>
      <c r="U89" s="12"/>
      <c r="V89" s="30">
        <f t="shared" si="57"/>
        <v>0</v>
      </c>
      <c r="W89" s="8">
        <f>R89+M89+H89</f>
        <v>0</v>
      </c>
      <c r="X89" s="8">
        <f t="shared" si="34"/>
        <v>0</v>
      </c>
      <c r="Y89" s="8">
        <f t="shared" si="58"/>
        <v>0</v>
      </c>
      <c r="Z89" s="9">
        <f t="shared" si="59"/>
        <v>0</v>
      </c>
      <c r="AA89" s="13">
        <f t="shared" si="60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3">ROUND(SUM(H87:H89),5)</f>
        <v>0</v>
      </c>
      <c r="I90" s="19">
        <f t="shared" si="63"/>
        <v>0</v>
      </c>
      <c r="J90" s="8">
        <f t="shared" si="61"/>
        <v>0</v>
      </c>
      <c r="K90" s="20">
        <f t="shared" si="63"/>
        <v>0</v>
      </c>
      <c r="L90" s="33">
        <f t="shared" si="63"/>
        <v>0</v>
      </c>
      <c r="M90" s="41">
        <f t="shared" si="63"/>
        <v>0</v>
      </c>
      <c r="N90" s="19">
        <f t="shared" si="63"/>
        <v>0</v>
      </c>
      <c r="O90" s="19">
        <f t="shared" si="63"/>
        <v>0</v>
      </c>
      <c r="P90" s="9">
        <f t="shared" si="63"/>
        <v>0</v>
      </c>
      <c r="Q90" s="29">
        <f t="shared" si="63"/>
        <v>0</v>
      </c>
      <c r="R90" s="41">
        <f t="shared" si="63"/>
        <v>0</v>
      </c>
      <c r="S90" s="19">
        <f t="shared" si="63"/>
        <v>0</v>
      </c>
      <c r="T90" s="19">
        <f t="shared" si="56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si="34"/>
        <v>0</v>
      </c>
      <c r="Y90" s="19">
        <f t="shared" si="58"/>
        <v>0</v>
      </c>
      <c r="Z90" s="22">
        <f t="shared" si="59"/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56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34"/>
        <v>0</v>
      </c>
      <c r="Y91" s="19">
        <f t="shared" si="58"/>
        <v>0</v>
      </c>
      <c r="Z91" s="12">
        <f t="shared" si="59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-592412.41</v>
      </c>
      <c r="L92" s="36">
        <f>ROUND(L85+L91,5)</f>
        <v>-6092.41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504434</v>
      </c>
      <c r="Q92" s="36">
        <f>ROUND(Q85+Q91,5)</f>
        <v>54539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57740.5</v>
      </c>
      <c r="V92" s="36">
        <f>ROUND(V85+V91,5)</f>
        <v>-55100.32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59"/>
        <v>-30237.91</v>
      </c>
      <c r="AA92" s="26">
        <f>ROUND(AA85+AA91,5)</f>
        <v>-6653.73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49DB-735D-48CE-A6EA-767D0597E06F}">
  <sheetPr codeName="Sheet1">
    <pageSetUpPr fitToPage="1"/>
  </sheetPr>
  <dimension ref="A1:AB96"/>
  <sheetViews>
    <sheetView zoomScaleNormal="100" workbookViewId="0">
      <pane xSplit="7" ySplit="2" topLeftCell="K20" activePane="bottomRight" state="frozenSplit"/>
      <selection pane="topRight" activeCell="H1" sqref="H1"/>
      <selection pane="bottomLeft" activeCell="A3" sqref="A3"/>
      <selection pane="bottomRight" activeCell="AB93" sqref="AB93"/>
    </sheetView>
  </sheetViews>
  <sheetFormatPr defaultRowHeight="14.4" x14ac:dyDescent="0.3"/>
  <cols>
    <col min="1" max="6" width="3" style="3" customWidth="1"/>
    <col min="7" max="7" width="36" style="3" customWidth="1"/>
    <col min="8" max="8" width="11" customWidth="1"/>
    <col min="9" max="9" width="11.109375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44140625" customWidth="1"/>
    <col min="15" max="15" width="12.6640625" bestFit="1" customWidth="1"/>
    <col min="16" max="16" width="10.21875" bestFit="1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33203125" customWidth="1"/>
    <col min="23" max="23" width="13.77734375" bestFit="1" customWidth="1"/>
    <col min="24" max="24" width="10.109375" bestFit="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4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4" si="12">ROUND((U12-S12),5)</f>
        <v>0</v>
      </c>
      <c r="W12" s="8">
        <f t="shared" ref="W12:W19" si="13">ROUND(H12+M12+R12,5)</f>
        <v>10604.51</v>
      </c>
      <c r="X12" s="8">
        <f t="shared" ref="X12:X42" si="14">ROUND(I12+N12+S12,5)</f>
        <v>22820</v>
      </c>
      <c r="Y12" s="8">
        <f t="shared" si="7"/>
        <v>-12215.49</v>
      </c>
      <c r="Z12" s="9">
        <f t="shared" ref="Z12:Z20" si="15">ROUND(K12+P12+U12,5)</f>
        <v>15770</v>
      </c>
      <c r="AA12" s="10">
        <f t="shared" ref="AA12:AA42" si="16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4"/>
        <v>85000</v>
      </c>
      <c r="Y13" s="8">
        <f t="shared" si="7"/>
        <v>-3340.47</v>
      </c>
      <c r="Z13" s="9">
        <f t="shared" si="15"/>
        <v>87500</v>
      </c>
      <c r="AA13" s="10">
        <f t="shared" si="16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4"/>
        <v>91000</v>
      </c>
      <c r="Y14" s="8">
        <f t="shared" si="7"/>
        <v>-23833.33</v>
      </c>
      <c r="Z14" s="9">
        <f t="shared" si="15"/>
        <v>107120</v>
      </c>
      <c r="AA14" s="10">
        <f t="shared" si="16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4"/>
        <v>104000</v>
      </c>
      <c r="Y15" s="8">
        <f t="shared" si="7"/>
        <v>-42369</v>
      </c>
      <c r="Z15" s="9">
        <f t="shared" si="15"/>
        <v>91000</v>
      </c>
      <c r="AA15" s="10">
        <f t="shared" si="16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4"/>
        <v>37000</v>
      </c>
      <c r="Y16" s="8">
        <f t="shared" si="7"/>
        <v>-21758.33</v>
      </c>
      <c r="Z16" s="9">
        <f t="shared" si="15"/>
        <v>25575</v>
      </c>
      <c r="AA16" s="10">
        <f t="shared" si="16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5"/>
        <v>18375</v>
      </c>
      <c r="AA17" s="10">
        <f t="shared" si="16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4"/>
        <v>26800</v>
      </c>
      <c r="Y18" s="8">
        <f t="shared" si="7"/>
        <v>-2600</v>
      </c>
      <c r="Z18" s="9">
        <f t="shared" si="15"/>
        <v>38100</v>
      </c>
      <c r="AA18" s="10">
        <f t="shared" si="16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4"/>
        <v>54450</v>
      </c>
      <c r="Y19" s="8">
        <f t="shared" si="7"/>
        <v>-6150</v>
      </c>
      <c r="Z19" s="9">
        <f t="shared" si="15"/>
        <v>76074</v>
      </c>
      <c r="AA19" s="10">
        <f t="shared" si="16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4"/>
        <v>12075</v>
      </c>
      <c r="Y20" s="11">
        <f t="shared" si="7"/>
        <v>525</v>
      </c>
      <c r="Z20" s="12">
        <f t="shared" si="15"/>
        <v>27720</v>
      </c>
      <c r="AA20" s="13">
        <f t="shared" si="16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4"/>
        <v>433145</v>
      </c>
      <c r="Y21" s="8">
        <f>ROUND((W21-X21),5)</f>
        <v>-111741.62</v>
      </c>
      <c r="Z21" s="9">
        <f>ROUND(K21+P21+U21,5)</f>
        <v>487234</v>
      </c>
      <c r="AA21" s="10">
        <f t="shared" si="16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7">ROUND(I23+N23+S23,5)</f>
        <v>7900</v>
      </c>
      <c r="Y23" s="8">
        <f t="shared" ref="Y23" si="18">ROUND((W23-X23),5)</f>
        <v>-7900</v>
      </c>
      <c r="Z23" s="9">
        <f t="shared" ref="Z23" si="19">ROUND(K23+P23+U23,5)</f>
        <v>0</v>
      </c>
      <c r="AA23" s="10">
        <f t="shared" ref="AA23" si="20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4"/>
        <v>0</v>
      </c>
      <c r="Y24" s="8">
        <f t="shared" si="7"/>
        <v>0</v>
      </c>
      <c r="Z24" s="9">
        <f t="shared" ref="Z24:Z26" si="21">ROUND(K24+P24+U24,5)</f>
        <v>0</v>
      </c>
      <c r="AA24" s="10">
        <f t="shared" si="16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44" si="22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4"/>
        <v>74462.5</v>
      </c>
      <c r="Y25" s="8">
        <f t="shared" si="7"/>
        <v>-16865</v>
      </c>
      <c r="Z25" s="9">
        <f t="shared" si="21"/>
        <v>65163</v>
      </c>
      <c r="AA25" s="10">
        <f t="shared" si="16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2"/>
        <v>0</v>
      </c>
      <c r="R26" s="38">
        <v>18060</v>
      </c>
      <c r="S26" s="11">
        <v>13260</v>
      </c>
      <c r="T26" s="11">
        <f>ROUND((R26-S26),5)</f>
        <v>4800</v>
      </c>
      <c r="U26" s="12">
        <v>23660</v>
      </c>
      <c r="V26" s="30">
        <f t="shared" si="12"/>
        <v>10400</v>
      </c>
      <c r="W26" s="11">
        <f>R26+M26+H26</f>
        <v>18060</v>
      </c>
      <c r="X26" s="11">
        <f t="shared" si="14"/>
        <v>13260</v>
      </c>
      <c r="Y26" s="11">
        <f t="shared" si="7"/>
        <v>4800</v>
      </c>
      <c r="Z26" s="12">
        <f t="shared" si="21"/>
        <v>23660</v>
      </c>
      <c r="AA26" s="13">
        <f t="shared" si="16"/>
        <v>10400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2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88823</v>
      </c>
      <c r="V27" s="29">
        <f t="shared" si="12"/>
        <v>-6799.5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88823</v>
      </c>
      <c r="AA27" s="10">
        <f>ROUND((Z27-X27),5)</f>
        <v>-6799.5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2"/>
        <v>0</v>
      </c>
      <c r="R28" s="38">
        <v>59103</v>
      </c>
      <c r="S28" s="11">
        <v>58457</v>
      </c>
      <c r="T28" s="11">
        <f>ROUND((R28-S28),5)</f>
        <v>646</v>
      </c>
      <c r="U28" s="12">
        <v>81761</v>
      </c>
      <c r="V28" s="30">
        <f t="shared" si="12"/>
        <v>23304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81761</v>
      </c>
      <c r="AA28" s="13">
        <f>ROUND((Z28-X28),5)</f>
        <v>23304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3">ROUND(I22+I27+SUM(I28:I28),5)</f>
        <v>0</v>
      </c>
      <c r="J29" s="8">
        <f t="shared" si="23"/>
        <v>0</v>
      </c>
      <c r="K29" s="9">
        <f t="shared" si="23"/>
        <v>0</v>
      </c>
      <c r="L29" s="29">
        <f t="shared" si="23"/>
        <v>0</v>
      </c>
      <c r="M29" s="37">
        <f t="shared" si="23"/>
        <v>0</v>
      </c>
      <c r="N29" s="8">
        <f t="shared" si="23"/>
        <v>0</v>
      </c>
      <c r="O29" s="8">
        <f t="shared" si="23"/>
        <v>0</v>
      </c>
      <c r="P29" s="9">
        <f t="shared" si="23"/>
        <v>0</v>
      </c>
      <c r="Q29" s="29">
        <f t="shared" si="23"/>
        <v>0</v>
      </c>
      <c r="R29" s="37">
        <f t="shared" si="23"/>
        <v>134760.5</v>
      </c>
      <c r="S29" s="8">
        <f t="shared" si="23"/>
        <v>154079.5</v>
      </c>
      <c r="T29" s="8">
        <f t="shared" si="23"/>
        <v>-19319</v>
      </c>
      <c r="U29" s="9">
        <f t="shared" si="23"/>
        <v>170584</v>
      </c>
      <c r="V29" s="29">
        <f t="shared" si="23"/>
        <v>16504.5</v>
      </c>
      <c r="W29" s="8">
        <f t="shared" si="23"/>
        <v>134760.5</v>
      </c>
      <c r="X29" s="8">
        <f t="shared" si="23"/>
        <v>154079.5</v>
      </c>
      <c r="Y29" s="8">
        <f t="shared" si="23"/>
        <v>-19319</v>
      </c>
      <c r="Z29" s="9">
        <f t="shared" si="23"/>
        <v>170584</v>
      </c>
      <c r="AA29" s="10">
        <f t="shared" si="23"/>
        <v>16504.5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2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si="14"/>
        <v>150</v>
      </c>
      <c r="Y31" s="8">
        <f t="shared" si="7"/>
        <v>668</v>
      </c>
      <c r="Z31" s="9">
        <f t="shared" ref="Z31:Z37" si="24">ROUND(K31+P31+U31,5)</f>
        <v>150</v>
      </c>
      <c r="AA31" s="10">
        <f t="shared" si="16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2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14"/>
        <v>1560</v>
      </c>
      <c r="Y32" s="8">
        <f t="shared" si="7"/>
        <v>-181.2</v>
      </c>
      <c r="Z32" s="9">
        <f t="shared" si="24"/>
        <v>1000</v>
      </c>
      <c r="AA32" s="10">
        <f t="shared" si="16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2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14"/>
        <v>2000</v>
      </c>
      <c r="Y33" s="8">
        <f t="shared" si="7"/>
        <v>-833.3</v>
      </c>
      <c r="Z33" s="9">
        <f t="shared" si="24"/>
        <v>1750</v>
      </c>
      <c r="AA33" s="10">
        <f t="shared" si="16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2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5">R34+M34+H34</f>
        <v>1489.7199999999998</v>
      </c>
      <c r="X34" s="8">
        <f t="shared" si="14"/>
        <v>1500</v>
      </c>
      <c r="Y34" s="8">
        <f t="shared" si="7"/>
        <v>-10.28</v>
      </c>
      <c r="Z34" s="9">
        <f t="shared" si="24"/>
        <v>1500</v>
      </c>
      <c r="AA34" s="10">
        <f t="shared" si="16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19825</v>
      </c>
      <c r="Q35" s="31">
        <f t="shared" si="22"/>
        <v>450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5"/>
        <v>15975</v>
      </c>
      <c r="X35" s="14">
        <f t="shared" si="14"/>
        <v>19375</v>
      </c>
      <c r="Y35" s="14">
        <f t="shared" si="7"/>
        <v>-3400</v>
      </c>
      <c r="Z35" s="15">
        <f t="shared" si="24"/>
        <v>19825</v>
      </c>
      <c r="AA35" s="16">
        <f t="shared" si="16"/>
        <v>450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19825</v>
      </c>
      <c r="Q36" s="29">
        <f t="shared" si="22"/>
        <v>450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24225</v>
      </c>
      <c r="AA36" s="10">
        <f t="shared" si="16"/>
        <v>-360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14"/>
        <v>1000</v>
      </c>
      <c r="Y37" s="8">
        <f>ROUND((W37-X37),5)</f>
        <v>960.9</v>
      </c>
      <c r="Z37" s="9">
        <f t="shared" si="24"/>
        <v>5500</v>
      </c>
      <c r="AA37" s="10">
        <f t="shared" si="16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6">ROUND(M5+M10+M21+M29+M36+M38,5)</f>
        <v>337403.23</v>
      </c>
      <c r="N39" s="17">
        <f t="shared" si="26"/>
        <v>452520</v>
      </c>
      <c r="O39" s="17">
        <f t="shared" si="26"/>
        <v>-115116.77</v>
      </c>
      <c r="P39" s="22">
        <f t="shared" si="26"/>
        <v>507059</v>
      </c>
      <c r="Q39" s="34">
        <f t="shared" si="26"/>
        <v>54539</v>
      </c>
      <c r="R39" s="40">
        <f t="shared" si="26"/>
        <v>136139.29999999999</v>
      </c>
      <c r="S39" s="17">
        <f t="shared" si="26"/>
        <v>155639.5</v>
      </c>
      <c r="T39" s="17">
        <f t="shared" si="26"/>
        <v>-19500.2</v>
      </c>
      <c r="U39" s="22">
        <f t="shared" si="26"/>
        <v>171584</v>
      </c>
      <c r="V39" s="34">
        <f t="shared" si="26"/>
        <v>15944.5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710043</v>
      </c>
      <c r="AA39" s="22">
        <f>ROUND(AA5+AA10+AA21+AA29+AA36+AA38+AA37,5)</f>
        <v>81733.5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7">ROUND((M40-N40),5)</f>
        <v>-115116.77</v>
      </c>
      <c r="P40" s="9">
        <f>P39</f>
        <v>507059</v>
      </c>
      <c r="Q40" s="32">
        <f>ROUND((P40-N40),5)</f>
        <v>54539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171584</v>
      </c>
      <c r="V40" s="32">
        <f>ROUND((U40-S40),5)</f>
        <v>15944.5</v>
      </c>
      <c r="W40" s="8">
        <f>ROUND(H40+M40+R40,5)</f>
        <v>513219.25</v>
      </c>
      <c r="X40" s="8">
        <f t="shared" ref="X40" si="28">ROUND(I40+N40+S40,5)</f>
        <v>628309.5</v>
      </c>
      <c r="Y40" s="8">
        <f t="shared" si="7"/>
        <v>-115090.25</v>
      </c>
      <c r="Z40" s="9">
        <f t="shared" ref="Z40" si="29">ROUND(K40+P40+U40,5)</f>
        <v>710043</v>
      </c>
      <c r="AA40" s="18">
        <f t="shared" si="16"/>
        <v>81733.5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30">ROUND((M42-N42),5)</f>
        <v>-2000</v>
      </c>
      <c r="P42" s="9">
        <v>2000</v>
      </c>
      <c r="Q42" s="29">
        <f t="shared" si="22"/>
        <v>0</v>
      </c>
      <c r="R42" s="37">
        <v>0</v>
      </c>
      <c r="S42" s="8">
        <v>0</v>
      </c>
      <c r="T42" s="8">
        <f t="shared" ref="T42:T82" si="31">ROUND((R42-S42),5)</f>
        <v>0</v>
      </c>
      <c r="U42" s="9">
        <v>0</v>
      </c>
      <c r="V42" s="29">
        <f t="shared" si="12"/>
        <v>0</v>
      </c>
      <c r="W42" s="8">
        <f t="shared" ref="W42:W46" si="32">R42+M42+H42</f>
        <v>252.97</v>
      </c>
      <c r="X42" s="8">
        <f t="shared" si="14"/>
        <v>7275</v>
      </c>
      <c r="Y42" s="8">
        <f t="shared" ref="Y42:Y82" si="33">ROUND((W42-X42),5)</f>
        <v>-7022.03</v>
      </c>
      <c r="Z42" s="9">
        <f t="shared" ref="Z42:Z44" si="34">ROUND(K42+P42+U42,5)</f>
        <v>13305</v>
      </c>
      <c r="AA42" s="10">
        <f t="shared" si="16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2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30"/>
        <v>0</v>
      </c>
      <c r="P44" s="9"/>
      <c r="Q44" s="29">
        <f t="shared" si="22"/>
        <v>0</v>
      </c>
      <c r="R44" s="37">
        <v>1867.14</v>
      </c>
      <c r="S44" s="8">
        <v>0</v>
      </c>
      <c r="T44" s="8">
        <f t="shared" si="31"/>
        <v>1867.14</v>
      </c>
      <c r="U44" s="9">
        <v>48594</v>
      </c>
      <c r="V44" s="29">
        <f t="shared" si="12"/>
        <v>48594</v>
      </c>
      <c r="W44" s="8">
        <f t="shared" si="32"/>
        <v>1867.14</v>
      </c>
      <c r="X44" s="8">
        <f t="shared" ref="X44:X89" si="35">ROUND(I44+N44+S44,5)</f>
        <v>0</v>
      </c>
      <c r="Y44" s="8">
        <f t="shared" si="33"/>
        <v>1867.14</v>
      </c>
      <c r="Z44" s="9">
        <f t="shared" si="34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ref="L45:L89" si="36">ROUND((K45-I45),5)</f>
        <v>0</v>
      </c>
      <c r="M45" s="38">
        <v>0</v>
      </c>
      <c r="N45" s="11">
        <v>0</v>
      </c>
      <c r="O45" s="11">
        <f t="shared" si="30"/>
        <v>0</v>
      </c>
      <c r="P45" s="12"/>
      <c r="Q45" s="30">
        <f t="shared" ref="Q45:Q89" si="37">ROUND((P45-N45),5)</f>
        <v>0</v>
      </c>
      <c r="R45" s="38">
        <v>28156.62</v>
      </c>
      <c r="S45" s="11">
        <v>42798.68</v>
      </c>
      <c r="T45" s="11">
        <f t="shared" si="31"/>
        <v>-14642.06</v>
      </c>
      <c r="U45" s="12">
        <v>34129</v>
      </c>
      <c r="V45" s="30">
        <f t="shared" ref="V45" si="38">ROUND((U45-S45),5)</f>
        <v>-8669.68</v>
      </c>
      <c r="W45" s="11">
        <f t="shared" si="32"/>
        <v>28156.62</v>
      </c>
      <c r="X45" s="11">
        <f t="shared" si="35"/>
        <v>42798.68</v>
      </c>
      <c r="Y45" s="11">
        <f t="shared" si="33"/>
        <v>-14642.06</v>
      </c>
      <c r="Z45" s="12">
        <f t="shared" ref="Z45" si="39">ROUND(K45+P45+U45,5)</f>
        <v>34129</v>
      </c>
      <c r="AA45" s="13">
        <f t="shared" ref="AA45" si="40">ROUND((Z45-X45),5)</f>
        <v>-8669.68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41">ROUND(SUM(I43:I45),5)</f>
        <v>0</v>
      </c>
      <c r="J46" s="8">
        <f t="shared" si="41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30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1"/>
        <v>-12774.92</v>
      </c>
      <c r="U46" s="9">
        <f>ROUND(SUM(U43:U45),5)</f>
        <v>82723</v>
      </c>
      <c r="V46" s="29">
        <f>ROUND(SUM(V43:V45),5)</f>
        <v>39924.32</v>
      </c>
      <c r="W46" s="8">
        <f t="shared" si="32"/>
        <v>30023.759999999998</v>
      </c>
      <c r="X46" s="8">
        <f t="shared" si="35"/>
        <v>42798.68</v>
      </c>
      <c r="Y46" s="8">
        <f t="shared" si="33"/>
        <v>-12774.92</v>
      </c>
      <c r="Z46" s="9">
        <f>ROUND(K46+P46+U46,5)</f>
        <v>82723</v>
      </c>
      <c r="AA46" s="10">
        <f>ROUND(SUM(AA43:AA45),5)</f>
        <v>39924.32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36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30"/>
        <v>0</v>
      </c>
      <c r="P48" s="9">
        <v>0</v>
      </c>
      <c r="Q48" s="29">
        <f t="shared" si="37"/>
        <v>0</v>
      </c>
      <c r="R48" s="37">
        <v>0</v>
      </c>
      <c r="S48" s="8">
        <v>0</v>
      </c>
      <c r="T48" s="8">
        <f t="shared" si="31"/>
        <v>0</v>
      </c>
      <c r="U48" s="9">
        <v>0</v>
      </c>
      <c r="V48" s="29">
        <f t="shared" ref="V48:V54" si="42">ROUND((U48-S48),5)</f>
        <v>0</v>
      </c>
      <c r="W48" s="8">
        <f t="shared" ref="W48:W53" si="43">R48+M48+H48</f>
        <v>1582.87</v>
      </c>
      <c r="X48" s="8">
        <f t="shared" si="35"/>
        <v>3120</v>
      </c>
      <c r="Y48" s="8">
        <f t="shared" si="33"/>
        <v>-1537.13</v>
      </c>
      <c r="Z48" s="9">
        <f t="shared" ref="Z48:Z53" si="44">ROUND(K48+P48+U48,5)</f>
        <v>3203</v>
      </c>
      <c r="AA48" s="10">
        <f t="shared" ref="AA48:AA54" si="45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30"/>
        <v>0</v>
      </c>
      <c r="P49" s="9">
        <v>0</v>
      </c>
      <c r="Q49" s="29">
        <f t="shared" si="37"/>
        <v>0</v>
      </c>
      <c r="R49" s="37">
        <v>0</v>
      </c>
      <c r="S49" s="8">
        <v>0</v>
      </c>
      <c r="T49" s="8">
        <f t="shared" si="31"/>
        <v>0</v>
      </c>
      <c r="U49" s="9">
        <v>0</v>
      </c>
      <c r="V49" s="29">
        <f t="shared" si="42"/>
        <v>0</v>
      </c>
      <c r="W49" s="8">
        <f t="shared" si="43"/>
        <v>10561.6</v>
      </c>
      <c r="X49" s="8">
        <f t="shared" si="35"/>
        <v>15936</v>
      </c>
      <c r="Y49" s="8">
        <f t="shared" si="33"/>
        <v>-5374.4</v>
      </c>
      <c r="Z49" s="9">
        <f t="shared" si="44"/>
        <v>16339</v>
      </c>
      <c r="AA49" s="10">
        <f t="shared" si="45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30"/>
        <v>0</v>
      </c>
      <c r="P50" s="9">
        <v>0</v>
      </c>
      <c r="Q50" s="29">
        <f t="shared" si="37"/>
        <v>0</v>
      </c>
      <c r="R50" s="37">
        <v>0</v>
      </c>
      <c r="S50" s="8">
        <v>0</v>
      </c>
      <c r="T50" s="8">
        <f t="shared" si="31"/>
        <v>0</v>
      </c>
      <c r="U50" s="9">
        <v>0</v>
      </c>
      <c r="V50" s="29">
        <f t="shared" si="42"/>
        <v>0</v>
      </c>
      <c r="W50" s="8">
        <f t="shared" si="43"/>
        <v>1748</v>
      </c>
      <c r="X50" s="8">
        <f t="shared" si="35"/>
        <v>3689</v>
      </c>
      <c r="Y50" s="8">
        <f t="shared" si="33"/>
        <v>-1941</v>
      </c>
      <c r="Z50" s="9">
        <f t="shared" si="44"/>
        <v>2000</v>
      </c>
      <c r="AA50" s="10">
        <f t="shared" si="45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30"/>
        <v>0</v>
      </c>
      <c r="P51" s="9">
        <v>0</v>
      </c>
      <c r="Q51" s="29">
        <f t="shared" si="37"/>
        <v>0</v>
      </c>
      <c r="R51" s="37">
        <v>0</v>
      </c>
      <c r="S51" s="8">
        <v>0</v>
      </c>
      <c r="T51" s="8">
        <f t="shared" si="31"/>
        <v>0</v>
      </c>
      <c r="U51" s="9">
        <v>0</v>
      </c>
      <c r="V51" s="29">
        <f t="shared" si="42"/>
        <v>0</v>
      </c>
      <c r="W51" s="8">
        <f t="shared" si="43"/>
        <v>6918.36</v>
      </c>
      <c r="X51" s="8">
        <f t="shared" si="35"/>
        <v>8240</v>
      </c>
      <c r="Y51" s="8">
        <f t="shared" si="33"/>
        <v>-1321.64</v>
      </c>
      <c r="Z51" s="9">
        <f t="shared" si="44"/>
        <v>9824</v>
      </c>
      <c r="AA51" s="10">
        <f t="shared" si="45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30"/>
        <v>0</v>
      </c>
      <c r="P52" s="9">
        <v>0</v>
      </c>
      <c r="Q52" s="29">
        <f t="shared" si="37"/>
        <v>0</v>
      </c>
      <c r="R52" s="37">
        <v>0</v>
      </c>
      <c r="S52" s="8">
        <v>0</v>
      </c>
      <c r="T52" s="8">
        <f t="shared" si="31"/>
        <v>0</v>
      </c>
      <c r="U52" s="9">
        <v>0</v>
      </c>
      <c r="V52" s="29">
        <f t="shared" si="42"/>
        <v>0</v>
      </c>
      <c r="W52" s="8">
        <f t="shared" si="43"/>
        <v>589.49</v>
      </c>
      <c r="X52" s="8">
        <f t="shared" si="35"/>
        <v>0</v>
      </c>
      <c r="Y52" s="8">
        <f t="shared" si="33"/>
        <v>589.49</v>
      </c>
      <c r="Z52" s="9">
        <f t="shared" si="44"/>
        <v>600</v>
      </c>
      <c r="AA52" s="10">
        <f t="shared" si="45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36"/>
        <v>0</v>
      </c>
      <c r="M53" s="37"/>
      <c r="N53" s="8">
        <v>0</v>
      </c>
      <c r="O53" s="8">
        <f t="shared" si="30"/>
        <v>0</v>
      </c>
      <c r="P53" s="9"/>
      <c r="Q53" s="29">
        <f t="shared" si="37"/>
        <v>0</v>
      </c>
      <c r="R53" s="37">
        <v>0</v>
      </c>
      <c r="S53" s="8">
        <v>0</v>
      </c>
      <c r="T53" s="8">
        <f t="shared" si="31"/>
        <v>0</v>
      </c>
      <c r="U53" s="9">
        <v>0</v>
      </c>
      <c r="V53" s="29">
        <f t="shared" si="42"/>
        <v>0</v>
      </c>
      <c r="W53" s="8">
        <f t="shared" si="43"/>
        <v>0</v>
      </c>
      <c r="X53" s="8">
        <f t="shared" si="35"/>
        <v>0</v>
      </c>
      <c r="Y53" s="8">
        <f t="shared" si="33"/>
        <v>0</v>
      </c>
      <c r="Z53" s="9">
        <f t="shared" si="44"/>
        <v>0</v>
      </c>
      <c r="AA53" s="10">
        <f t="shared" si="45"/>
        <v>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36"/>
        <v>4650</v>
      </c>
      <c r="M54" s="8">
        <v>0</v>
      </c>
      <c r="N54" s="8">
        <v>0</v>
      </c>
      <c r="O54" s="8">
        <f t="shared" si="30"/>
        <v>0</v>
      </c>
      <c r="P54" s="9">
        <v>0</v>
      </c>
      <c r="Q54" s="10">
        <f t="shared" si="37"/>
        <v>0</v>
      </c>
      <c r="R54" s="8">
        <v>0</v>
      </c>
      <c r="S54" s="8">
        <v>0</v>
      </c>
      <c r="T54" s="8">
        <f t="shared" si="31"/>
        <v>0</v>
      </c>
      <c r="U54" s="9">
        <v>0</v>
      </c>
      <c r="V54" s="10">
        <f t="shared" si="42"/>
        <v>0</v>
      </c>
      <c r="W54" s="8">
        <f>R54+M54+H54</f>
        <v>6363.36</v>
      </c>
      <c r="X54" s="8">
        <f t="shared" si="35"/>
        <v>9300</v>
      </c>
      <c r="Y54" s="8">
        <f t="shared" si="33"/>
        <v>-2936.64</v>
      </c>
      <c r="Z54" s="9">
        <f t="shared" ref="Z54:Z82" si="46">ROUND(K54+P54+U54,5)</f>
        <v>13950</v>
      </c>
      <c r="AA54" s="10">
        <f t="shared" si="45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36"/>
        <v>0</v>
      </c>
      <c r="M55" s="37">
        <v>0</v>
      </c>
      <c r="N55" s="8">
        <v>0</v>
      </c>
      <c r="O55" s="8">
        <f t="shared" si="30"/>
        <v>0</v>
      </c>
      <c r="P55" s="9">
        <v>0</v>
      </c>
      <c r="Q55" s="29">
        <f t="shared" si="37"/>
        <v>0</v>
      </c>
      <c r="R55" s="37">
        <v>0</v>
      </c>
      <c r="S55" s="8">
        <v>0</v>
      </c>
      <c r="T55" s="8">
        <f t="shared" si="31"/>
        <v>0</v>
      </c>
      <c r="U55" s="9">
        <v>0</v>
      </c>
      <c r="V55" s="29">
        <f t="shared" ref="V55:V62" si="47">ROUND((U55-S55),5)</f>
        <v>0</v>
      </c>
      <c r="W55" s="8">
        <f>R55+M55+H55</f>
        <v>1957.26</v>
      </c>
      <c r="X55" s="8">
        <f t="shared" si="35"/>
        <v>2000</v>
      </c>
      <c r="Y55" s="8">
        <f t="shared" si="33"/>
        <v>-42.74</v>
      </c>
      <c r="Z55" s="9">
        <f t="shared" si="46"/>
        <v>2000</v>
      </c>
      <c r="AA55" s="10">
        <f t="shared" ref="AA55:AA62" si="48">ROUND((Z55-X55),5)</f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36"/>
        <v>-1250</v>
      </c>
      <c r="M56" s="37">
        <v>0</v>
      </c>
      <c r="N56" s="8">
        <v>0</v>
      </c>
      <c r="O56" s="8">
        <f t="shared" si="30"/>
        <v>0</v>
      </c>
      <c r="P56" s="9">
        <v>0</v>
      </c>
      <c r="Q56" s="29">
        <f t="shared" si="37"/>
        <v>0</v>
      </c>
      <c r="R56" s="37">
        <v>0</v>
      </c>
      <c r="S56" s="8">
        <v>0</v>
      </c>
      <c r="T56" s="8">
        <f t="shared" si="31"/>
        <v>0</v>
      </c>
      <c r="U56" s="9">
        <v>0</v>
      </c>
      <c r="V56" s="29">
        <f t="shared" si="47"/>
        <v>0</v>
      </c>
      <c r="W56" s="8">
        <f t="shared" ref="W56:W61" si="49">R56+M56+H56</f>
        <v>699.92</v>
      </c>
      <c r="X56" s="8">
        <f t="shared" si="35"/>
        <v>2265</v>
      </c>
      <c r="Y56" s="8">
        <f t="shared" si="33"/>
        <v>-1565.08</v>
      </c>
      <c r="Z56" s="9">
        <f t="shared" si="46"/>
        <v>1015</v>
      </c>
      <c r="AA56" s="10">
        <f t="shared" si="48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36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4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50">ROUND((H58-I58),5)</f>
        <v>-185</v>
      </c>
      <c r="K58" s="9">
        <v>300</v>
      </c>
      <c r="L58" s="29">
        <f t="shared" si="36"/>
        <v>-60</v>
      </c>
      <c r="M58" s="37">
        <v>0</v>
      </c>
      <c r="N58" s="8">
        <v>0</v>
      </c>
      <c r="O58" s="8">
        <f t="shared" si="30"/>
        <v>0</v>
      </c>
      <c r="P58" s="9">
        <v>0</v>
      </c>
      <c r="Q58" s="29">
        <f t="shared" si="37"/>
        <v>0</v>
      </c>
      <c r="R58" s="37">
        <v>0</v>
      </c>
      <c r="S58" s="8">
        <v>0</v>
      </c>
      <c r="T58" s="8">
        <f t="shared" si="31"/>
        <v>0</v>
      </c>
      <c r="U58" s="9">
        <v>0</v>
      </c>
      <c r="V58" s="29">
        <f t="shared" si="47"/>
        <v>0</v>
      </c>
      <c r="W58" s="8">
        <f t="shared" si="49"/>
        <v>175</v>
      </c>
      <c r="X58" s="8">
        <f t="shared" si="35"/>
        <v>360</v>
      </c>
      <c r="Y58" s="8">
        <f t="shared" si="33"/>
        <v>-185</v>
      </c>
      <c r="Z58" s="9">
        <f t="shared" si="46"/>
        <v>300</v>
      </c>
      <c r="AA58" s="10">
        <f t="shared" si="48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50"/>
        <v>-27300</v>
      </c>
      <c r="K59" s="9">
        <v>79920</v>
      </c>
      <c r="L59" s="29">
        <f t="shared" si="36"/>
        <v>620</v>
      </c>
      <c r="M59" s="37">
        <v>0</v>
      </c>
      <c r="N59" s="8">
        <v>0</v>
      </c>
      <c r="O59" s="8">
        <f t="shared" si="30"/>
        <v>0</v>
      </c>
      <c r="P59" s="9">
        <v>0</v>
      </c>
      <c r="Q59" s="29">
        <f t="shared" si="37"/>
        <v>0</v>
      </c>
      <c r="R59" s="37">
        <v>0</v>
      </c>
      <c r="S59" s="8">
        <v>0</v>
      </c>
      <c r="T59" s="8">
        <f t="shared" si="31"/>
        <v>0</v>
      </c>
      <c r="U59" s="9">
        <v>0</v>
      </c>
      <c r="V59" s="29">
        <f t="shared" si="47"/>
        <v>0</v>
      </c>
      <c r="W59" s="8">
        <f t="shared" si="49"/>
        <v>52000</v>
      </c>
      <c r="X59" s="8">
        <f t="shared" si="35"/>
        <v>79300</v>
      </c>
      <c r="Y59" s="8">
        <f t="shared" si="33"/>
        <v>-27300</v>
      </c>
      <c r="Z59" s="9">
        <f t="shared" si="46"/>
        <v>79920</v>
      </c>
      <c r="AA59" s="10">
        <f t="shared" si="48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50"/>
        <v>-500</v>
      </c>
      <c r="K60" s="9">
        <v>500</v>
      </c>
      <c r="L60" s="29">
        <f t="shared" si="36"/>
        <v>0</v>
      </c>
      <c r="M60" s="37">
        <v>0</v>
      </c>
      <c r="N60" s="8">
        <v>0</v>
      </c>
      <c r="O60" s="8">
        <f t="shared" si="30"/>
        <v>0</v>
      </c>
      <c r="P60" s="9">
        <v>0</v>
      </c>
      <c r="Q60" s="29">
        <f t="shared" si="37"/>
        <v>0</v>
      </c>
      <c r="R60" s="37">
        <v>0</v>
      </c>
      <c r="S60" s="8">
        <v>0</v>
      </c>
      <c r="T60" s="8">
        <f t="shared" si="31"/>
        <v>0</v>
      </c>
      <c r="U60" s="9">
        <v>0</v>
      </c>
      <c r="V60" s="29">
        <f t="shared" si="47"/>
        <v>0</v>
      </c>
      <c r="W60" s="8">
        <f t="shared" si="49"/>
        <v>0</v>
      </c>
      <c r="X60" s="8">
        <f t="shared" si="35"/>
        <v>500</v>
      </c>
      <c r="Y60" s="8">
        <f t="shared" si="33"/>
        <v>-500</v>
      </c>
      <c r="Z60" s="9">
        <f t="shared" si="46"/>
        <v>500</v>
      </c>
      <c r="AA60" s="10">
        <f t="shared" si="48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50"/>
        <v>-14311.5</v>
      </c>
      <c r="K61" s="9">
        <v>19920</v>
      </c>
      <c r="L61" s="29">
        <f t="shared" si="36"/>
        <v>0</v>
      </c>
      <c r="M61" s="37">
        <v>0</v>
      </c>
      <c r="N61" s="8">
        <v>0</v>
      </c>
      <c r="O61" s="8">
        <f t="shared" si="30"/>
        <v>0</v>
      </c>
      <c r="P61" s="9">
        <v>0</v>
      </c>
      <c r="Q61" s="29">
        <f t="shared" si="37"/>
        <v>0</v>
      </c>
      <c r="R61" s="37">
        <v>0</v>
      </c>
      <c r="S61" s="8">
        <v>0</v>
      </c>
      <c r="T61" s="8">
        <f t="shared" si="31"/>
        <v>0</v>
      </c>
      <c r="U61" s="9">
        <v>0</v>
      </c>
      <c r="V61" s="29">
        <f t="shared" si="47"/>
        <v>0</v>
      </c>
      <c r="W61" s="8">
        <f t="shared" si="49"/>
        <v>5608.5</v>
      </c>
      <c r="X61" s="8">
        <f t="shared" si="35"/>
        <v>19920</v>
      </c>
      <c r="Y61" s="8">
        <f t="shared" si="33"/>
        <v>-14311.5</v>
      </c>
      <c r="Z61" s="9">
        <f t="shared" si="46"/>
        <v>19920</v>
      </c>
      <c r="AA61" s="10">
        <f t="shared" si="48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50"/>
        <v>-340</v>
      </c>
      <c r="K62" s="12">
        <v>1020</v>
      </c>
      <c r="L62" s="30">
        <f t="shared" si="36"/>
        <v>0</v>
      </c>
      <c r="M62" s="38">
        <v>0</v>
      </c>
      <c r="N62" s="11">
        <v>0</v>
      </c>
      <c r="O62" s="11">
        <f t="shared" si="30"/>
        <v>0</v>
      </c>
      <c r="P62" s="12">
        <v>0</v>
      </c>
      <c r="Q62" s="30">
        <f t="shared" si="37"/>
        <v>0</v>
      </c>
      <c r="R62" s="38">
        <v>0</v>
      </c>
      <c r="S62" s="11">
        <v>0</v>
      </c>
      <c r="T62" s="11">
        <f t="shared" si="31"/>
        <v>0</v>
      </c>
      <c r="U62" s="12">
        <v>0</v>
      </c>
      <c r="V62" s="30">
        <f t="shared" si="47"/>
        <v>0</v>
      </c>
      <c r="W62" s="11">
        <f>R62+M62+H62</f>
        <v>680</v>
      </c>
      <c r="X62" s="11">
        <f t="shared" si="35"/>
        <v>1020</v>
      </c>
      <c r="Y62" s="11">
        <f t="shared" si="33"/>
        <v>-340</v>
      </c>
      <c r="Z62" s="12">
        <f t="shared" si="46"/>
        <v>1020</v>
      </c>
      <c r="AA62" s="13">
        <f t="shared" si="48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50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30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1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5"/>
        <v>101100</v>
      </c>
      <c r="Y63" s="8">
        <f t="shared" si="33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36"/>
        <v>0</v>
      </c>
      <c r="M64" s="37">
        <v>0</v>
      </c>
      <c r="N64" s="8">
        <v>275</v>
      </c>
      <c r="O64" s="8">
        <f t="shared" si="30"/>
        <v>-275</v>
      </c>
      <c r="P64" s="9">
        <v>275</v>
      </c>
      <c r="Q64" s="29">
        <f t="shared" si="37"/>
        <v>0</v>
      </c>
      <c r="R64" s="37">
        <v>0</v>
      </c>
      <c r="S64" s="8">
        <v>0</v>
      </c>
      <c r="T64" s="8">
        <f t="shared" si="31"/>
        <v>0</v>
      </c>
      <c r="U64" s="9">
        <v>0</v>
      </c>
      <c r="V64" s="29">
        <f t="shared" ref="V64:V71" si="51">ROUND((U64-S64),5)</f>
        <v>0</v>
      </c>
      <c r="W64" s="8">
        <f>R64+M64+H64</f>
        <v>0</v>
      </c>
      <c r="X64" s="8">
        <f t="shared" si="35"/>
        <v>275</v>
      </c>
      <c r="Y64" s="8">
        <f t="shared" si="33"/>
        <v>-275</v>
      </c>
      <c r="Z64" s="9">
        <f t="shared" si="46"/>
        <v>275</v>
      </c>
      <c r="AA64" s="10">
        <f t="shared" ref="AA64:AA71" si="52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7808</v>
      </c>
      <c r="L65" s="29">
        <f t="shared" si="36"/>
        <v>-892</v>
      </c>
      <c r="M65" s="37">
        <v>0</v>
      </c>
      <c r="N65" s="8">
        <v>100</v>
      </c>
      <c r="O65" s="8">
        <f t="shared" si="30"/>
        <v>-100</v>
      </c>
      <c r="P65" s="9">
        <v>100</v>
      </c>
      <c r="Q65" s="29">
        <f t="shared" si="37"/>
        <v>0</v>
      </c>
      <c r="R65" s="37">
        <v>0</v>
      </c>
      <c r="S65" s="8">
        <v>0</v>
      </c>
      <c r="T65" s="8">
        <f t="shared" si="31"/>
        <v>0</v>
      </c>
      <c r="U65" s="9">
        <v>0</v>
      </c>
      <c r="V65" s="29">
        <f t="shared" si="51"/>
        <v>0</v>
      </c>
      <c r="W65" s="8">
        <f t="shared" ref="W65:W71" si="53">R65+M65+H65</f>
        <v>4798.6499999999996</v>
      </c>
      <c r="X65" s="8">
        <f t="shared" si="35"/>
        <v>8800</v>
      </c>
      <c r="Y65" s="8">
        <f t="shared" si="33"/>
        <v>-4001.35</v>
      </c>
      <c r="Z65" s="9">
        <f t="shared" si="46"/>
        <v>7908</v>
      </c>
      <c r="AA65" s="10">
        <f t="shared" si="52"/>
        <v>-892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36"/>
        <v>2181</v>
      </c>
      <c r="M66" s="37">
        <v>0</v>
      </c>
      <c r="N66" s="8">
        <v>0</v>
      </c>
      <c r="O66" s="8">
        <f t="shared" si="30"/>
        <v>0</v>
      </c>
      <c r="P66" s="9"/>
      <c r="Q66" s="29">
        <f t="shared" si="37"/>
        <v>0</v>
      </c>
      <c r="R66" s="37">
        <v>0</v>
      </c>
      <c r="S66" s="8">
        <v>0</v>
      </c>
      <c r="T66" s="8">
        <f t="shared" si="31"/>
        <v>0</v>
      </c>
      <c r="U66" s="9">
        <v>0</v>
      </c>
      <c r="V66" s="29">
        <f t="shared" si="51"/>
        <v>0</v>
      </c>
      <c r="W66" s="8">
        <f t="shared" si="53"/>
        <v>28483.52</v>
      </c>
      <c r="X66" s="8">
        <f t="shared" si="35"/>
        <v>44630</v>
      </c>
      <c r="Y66" s="8">
        <f t="shared" si="33"/>
        <v>-16146.48</v>
      </c>
      <c r="Z66" s="9">
        <f t="shared" si="46"/>
        <v>46811</v>
      </c>
      <c r="AA66" s="10">
        <f t="shared" si="52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36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51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36"/>
        <v>100</v>
      </c>
      <c r="M68" s="37">
        <v>0</v>
      </c>
      <c r="N68" s="8">
        <v>0</v>
      </c>
      <c r="O68" s="8">
        <f t="shared" si="30"/>
        <v>0</v>
      </c>
      <c r="P68" s="9">
        <v>0</v>
      </c>
      <c r="Q68" s="29">
        <f t="shared" si="37"/>
        <v>0</v>
      </c>
      <c r="R68" s="37">
        <v>0</v>
      </c>
      <c r="S68" s="8">
        <v>0</v>
      </c>
      <c r="T68" s="8">
        <f t="shared" si="31"/>
        <v>0</v>
      </c>
      <c r="U68" s="9">
        <v>0</v>
      </c>
      <c r="V68" s="29">
        <f t="shared" si="51"/>
        <v>0</v>
      </c>
      <c r="W68" s="8">
        <f t="shared" si="53"/>
        <v>1015.1</v>
      </c>
      <c r="X68" s="8">
        <f t="shared" si="35"/>
        <v>1440</v>
      </c>
      <c r="Y68" s="8">
        <f t="shared" si="33"/>
        <v>-424.9</v>
      </c>
      <c r="Z68" s="9">
        <f t="shared" si="46"/>
        <v>1540</v>
      </c>
      <c r="AA68" s="10">
        <f t="shared" si="52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36"/>
        <v>1108.4100000000001</v>
      </c>
      <c r="M69" s="37">
        <v>0</v>
      </c>
      <c r="N69" s="8">
        <v>0</v>
      </c>
      <c r="O69" s="8">
        <f t="shared" si="30"/>
        <v>0</v>
      </c>
      <c r="P69" s="9">
        <v>0</v>
      </c>
      <c r="Q69" s="29">
        <f t="shared" si="37"/>
        <v>0</v>
      </c>
      <c r="R69" s="37">
        <v>0</v>
      </c>
      <c r="S69" s="8">
        <v>0</v>
      </c>
      <c r="T69" s="8">
        <f t="shared" si="31"/>
        <v>0</v>
      </c>
      <c r="U69" s="9">
        <v>0</v>
      </c>
      <c r="V69" s="29">
        <f t="shared" si="51"/>
        <v>0</v>
      </c>
      <c r="W69" s="8">
        <f t="shared" si="53"/>
        <v>19460.62</v>
      </c>
      <c r="X69" s="8">
        <f t="shared" si="35"/>
        <v>27710</v>
      </c>
      <c r="Y69" s="8">
        <f t="shared" si="33"/>
        <v>-8249.3799999999992</v>
      </c>
      <c r="Z69" s="9">
        <f t="shared" si="46"/>
        <v>28818.41</v>
      </c>
      <c r="AA69" s="10">
        <f t="shared" si="52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36"/>
        <v>0</v>
      </c>
      <c r="M70" s="37">
        <v>0</v>
      </c>
      <c r="N70" s="8">
        <v>0</v>
      </c>
      <c r="O70" s="8">
        <f t="shared" si="30"/>
        <v>0</v>
      </c>
      <c r="P70" s="9">
        <v>0</v>
      </c>
      <c r="Q70" s="29">
        <f t="shared" si="37"/>
        <v>0</v>
      </c>
      <c r="R70" s="37">
        <v>0</v>
      </c>
      <c r="S70" s="8">
        <v>0</v>
      </c>
      <c r="T70" s="8">
        <f t="shared" si="31"/>
        <v>0</v>
      </c>
      <c r="U70" s="9">
        <v>0</v>
      </c>
      <c r="V70" s="29">
        <f t="shared" si="51"/>
        <v>0</v>
      </c>
      <c r="W70" s="8">
        <f t="shared" si="53"/>
        <v>234978.05</v>
      </c>
      <c r="X70" s="8">
        <f t="shared" si="35"/>
        <v>355000</v>
      </c>
      <c r="Y70" s="8">
        <f t="shared" si="33"/>
        <v>-120021.95</v>
      </c>
      <c r="Z70" s="9">
        <f t="shared" si="46"/>
        <v>355000</v>
      </c>
      <c r="AA70" s="10">
        <f t="shared" si="52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36"/>
        <v>0</v>
      </c>
      <c r="M71" s="38">
        <v>0</v>
      </c>
      <c r="N71" s="11">
        <v>0</v>
      </c>
      <c r="O71" s="11">
        <f t="shared" si="30"/>
        <v>0</v>
      </c>
      <c r="P71" s="12">
        <v>0</v>
      </c>
      <c r="Q71" s="30">
        <f t="shared" si="37"/>
        <v>0</v>
      </c>
      <c r="R71" s="38">
        <v>0</v>
      </c>
      <c r="S71" s="11">
        <v>0</v>
      </c>
      <c r="T71" s="11">
        <f t="shared" si="31"/>
        <v>0</v>
      </c>
      <c r="U71" s="12">
        <v>0</v>
      </c>
      <c r="V71" s="30">
        <f t="shared" si="51"/>
        <v>0</v>
      </c>
      <c r="W71" s="11">
        <f t="shared" si="53"/>
        <v>0</v>
      </c>
      <c r="X71" s="11">
        <f t="shared" si="35"/>
        <v>0</v>
      </c>
      <c r="Y71" s="11">
        <f t="shared" si="33"/>
        <v>0</v>
      </c>
      <c r="Z71" s="12">
        <f t="shared" si="46"/>
        <v>0</v>
      </c>
      <c r="AA71" s="13">
        <f t="shared" si="52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30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1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5"/>
        <v>384150</v>
      </c>
      <c r="Y72" s="8">
        <f t="shared" si="33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36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37"/>
        <v>0</v>
      </c>
      <c r="R73" s="37">
        <v>0</v>
      </c>
      <c r="S73" s="8">
        <v>0</v>
      </c>
      <c r="T73" s="8">
        <f t="shared" si="31"/>
        <v>0</v>
      </c>
      <c r="U73" s="9">
        <v>0</v>
      </c>
      <c r="V73" s="29">
        <f t="shared" ref="V73:V79" si="54">ROUND((U73-S73),5)</f>
        <v>0</v>
      </c>
      <c r="W73" s="8">
        <f>R73+M73+H73</f>
        <v>92.21</v>
      </c>
      <c r="X73" s="8">
        <f t="shared" si="35"/>
        <v>430</v>
      </c>
      <c r="Y73" s="8">
        <f t="shared" si="33"/>
        <v>-337.79</v>
      </c>
      <c r="Z73" s="9">
        <f t="shared" si="46"/>
        <v>394</v>
      </c>
      <c r="AA73" s="10">
        <f t="shared" ref="AA73:AA79" si="55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36"/>
        <v>850</v>
      </c>
      <c r="M74" s="37">
        <v>0</v>
      </c>
      <c r="N74" s="8">
        <v>0</v>
      </c>
      <c r="O74" s="8">
        <f t="shared" si="30"/>
        <v>0</v>
      </c>
      <c r="P74" s="9">
        <v>0</v>
      </c>
      <c r="Q74" s="29">
        <f t="shared" si="37"/>
        <v>0</v>
      </c>
      <c r="R74" s="37">
        <v>0</v>
      </c>
      <c r="S74" s="8">
        <v>0</v>
      </c>
      <c r="T74" s="8">
        <f t="shared" si="31"/>
        <v>0</v>
      </c>
      <c r="U74" s="9">
        <v>0</v>
      </c>
      <c r="V74" s="29">
        <f t="shared" si="54"/>
        <v>0</v>
      </c>
      <c r="W74" s="8">
        <f t="shared" ref="W74:W79" si="56">R74+M74+H74</f>
        <v>1010</v>
      </c>
      <c r="X74" s="8">
        <f t="shared" si="35"/>
        <v>12010</v>
      </c>
      <c r="Y74" s="8">
        <f t="shared" si="33"/>
        <v>-11000</v>
      </c>
      <c r="Z74" s="9">
        <f t="shared" si="46"/>
        <v>12860</v>
      </c>
      <c r="AA74" s="10">
        <f t="shared" si="55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si="36"/>
        <v>0</v>
      </c>
      <c r="M75" s="37">
        <v>0</v>
      </c>
      <c r="N75" s="8">
        <v>0</v>
      </c>
      <c r="O75" s="8">
        <f t="shared" si="30"/>
        <v>0</v>
      </c>
      <c r="P75" s="9">
        <v>0</v>
      </c>
      <c r="Q75" s="29">
        <f t="shared" si="37"/>
        <v>0</v>
      </c>
      <c r="R75" s="37">
        <v>0</v>
      </c>
      <c r="S75" s="8">
        <v>0</v>
      </c>
      <c r="T75" s="8">
        <f t="shared" si="31"/>
        <v>0</v>
      </c>
      <c r="U75" s="9">
        <v>0</v>
      </c>
      <c r="V75" s="29">
        <f t="shared" si="54"/>
        <v>0</v>
      </c>
      <c r="W75" s="8">
        <f t="shared" si="56"/>
        <v>236.08</v>
      </c>
      <c r="X75" s="8">
        <f t="shared" si="35"/>
        <v>0</v>
      </c>
      <c r="Y75" s="8">
        <f t="shared" si="33"/>
        <v>236.08</v>
      </c>
      <c r="Z75" s="9">
        <f t="shared" si="46"/>
        <v>0</v>
      </c>
      <c r="AA75" s="10">
        <f t="shared" si="55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7">ROUND((H76-I76),5)</f>
        <v>64.19</v>
      </c>
      <c r="K76" s="9"/>
      <c r="L76" s="29">
        <f t="shared" si="36"/>
        <v>0</v>
      </c>
      <c r="M76" s="37">
        <v>0</v>
      </c>
      <c r="N76" s="8">
        <v>0</v>
      </c>
      <c r="O76" s="8">
        <f t="shared" si="30"/>
        <v>0</v>
      </c>
      <c r="P76" s="9">
        <v>0</v>
      </c>
      <c r="Q76" s="29"/>
      <c r="R76" s="37">
        <v>0</v>
      </c>
      <c r="S76" s="8">
        <v>0</v>
      </c>
      <c r="T76" s="8">
        <f t="shared" si="31"/>
        <v>0</v>
      </c>
      <c r="U76" s="9">
        <v>0</v>
      </c>
      <c r="V76" s="29">
        <f t="shared" si="54"/>
        <v>0</v>
      </c>
      <c r="W76" s="8">
        <f t="shared" si="56"/>
        <v>64.19</v>
      </c>
      <c r="X76" s="8"/>
      <c r="Y76" s="8">
        <f t="shared" si="33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7"/>
        <v>22.23</v>
      </c>
      <c r="K77" s="9">
        <v>480</v>
      </c>
      <c r="L77" s="29">
        <f t="shared" si="36"/>
        <v>180</v>
      </c>
      <c r="M77" s="37">
        <v>0</v>
      </c>
      <c r="N77" s="8">
        <v>0</v>
      </c>
      <c r="O77" s="8">
        <f t="shared" si="30"/>
        <v>0</v>
      </c>
      <c r="P77" s="9">
        <v>0</v>
      </c>
      <c r="Q77" s="29">
        <f t="shared" si="37"/>
        <v>0</v>
      </c>
      <c r="R77" s="37">
        <v>0</v>
      </c>
      <c r="S77" s="8">
        <v>0</v>
      </c>
      <c r="T77" s="8">
        <f t="shared" si="31"/>
        <v>0</v>
      </c>
      <c r="U77" s="9">
        <v>0</v>
      </c>
      <c r="V77" s="29">
        <f t="shared" si="54"/>
        <v>0</v>
      </c>
      <c r="W77" s="8">
        <f t="shared" si="56"/>
        <v>322.23</v>
      </c>
      <c r="X77" s="8">
        <f t="shared" si="35"/>
        <v>300</v>
      </c>
      <c r="Y77" s="8">
        <f t="shared" si="33"/>
        <v>22.23</v>
      </c>
      <c r="Z77" s="9">
        <f t="shared" si="46"/>
        <v>480</v>
      </c>
      <c r="AA77" s="10">
        <f t="shared" si="55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7"/>
        <v>-79.599999999999994</v>
      </c>
      <c r="K78" s="9">
        <v>1500</v>
      </c>
      <c r="L78" s="29">
        <f t="shared" si="36"/>
        <v>300</v>
      </c>
      <c r="M78" s="37">
        <v>0</v>
      </c>
      <c r="N78" s="8">
        <v>0</v>
      </c>
      <c r="O78" s="8">
        <f t="shared" si="30"/>
        <v>0</v>
      </c>
      <c r="P78" s="9">
        <v>0</v>
      </c>
      <c r="Q78" s="29">
        <f t="shared" si="37"/>
        <v>0</v>
      </c>
      <c r="R78" s="37">
        <v>0</v>
      </c>
      <c r="S78" s="8">
        <v>0</v>
      </c>
      <c r="T78" s="8">
        <f t="shared" si="31"/>
        <v>0</v>
      </c>
      <c r="U78" s="9">
        <v>0</v>
      </c>
      <c r="V78" s="29">
        <f t="shared" si="54"/>
        <v>0</v>
      </c>
      <c r="W78" s="8">
        <f t="shared" si="56"/>
        <v>1120.4000000000001</v>
      </c>
      <c r="X78" s="8">
        <f t="shared" si="35"/>
        <v>1200</v>
      </c>
      <c r="Y78" s="8">
        <f t="shared" si="33"/>
        <v>-79.599999999999994</v>
      </c>
      <c r="Z78" s="9">
        <f t="shared" si="46"/>
        <v>1500</v>
      </c>
      <c r="AA78" s="10">
        <f t="shared" si="55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7"/>
        <v>-400</v>
      </c>
      <c r="K79" s="12">
        <v>300</v>
      </c>
      <c r="L79" s="30">
        <f t="shared" si="36"/>
        <v>-100</v>
      </c>
      <c r="M79" s="38">
        <v>0</v>
      </c>
      <c r="N79" s="11">
        <v>0</v>
      </c>
      <c r="O79" s="11">
        <f t="shared" si="30"/>
        <v>0</v>
      </c>
      <c r="P79" s="12">
        <v>0</v>
      </c>
      <c r="Q79" s="30">
        <f t="shared" si="37"/>
        <v>0</v>
      </c>
      <c r="R79" s="38">
        <v>0</v>
      </c>
      <c r="S79" s="11">
        <v>0</v>
      </c>
      <c r="T79" s="11">
        <f t="shared" si="31"/>
        <v>0</v>
      </c>
      <c r="U79" s="12">
        <v>0</v>
      </c>
      <c r="V79" s="30">
        <f t="shared" si="54"/>
        <v>0</v>
      </c>
      <c r="W79" s="11">
        <f t="shared" si="56"/>
        <v>0</v>
      </c>
      <c r="X79" s="11">
        <f t="shared" si="35"/>
        <v>400</v>
      </c>
      <c r="Y79" s="11">
        <f t="shared" si="33"/>
        <v>-400</v>
      </c>
      <c r="Z79" s="12">
        <f t="shared" si="46"/>
        <v>300</v>
      </c>
      <c r="AA79" s="13">
        <f t="shared" si="55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8">ROUND(SUM(H76:H79),5)</f>
        <v>1506.82</v>
      </c>
      <c r="I80" s="8">
        <f t="shared" si="58"/>
        <v>1900</v>
      </c>
      <c r="J80" s="8">
        <f t="shared" si="58"/>
        <v>-393.18</v>
      </c>
      <c r="K80" s="9">
        <f t="shared" si="58"/>
        <v>2280</v>
      </c>
      <c r="L80" s="29">
        <f t="shared" si="58"/>
        <v>380</v>
      </c>
      <c r="M80" s="37">
        <f t="shared" si="58"/>
        <v>0</v>
      </c>
      <c r="N80" s="8">
        <v>0</v>
      </c>
      <c r="O80" s="8">
        <f t="shared" si="30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1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5"/>
        <v>1900</v>
      </c>
      <c r="Y80" s="8">
        <f t="shared" si="33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7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30"/>
        <v>0</v>
      </c>
      <c r="P81" s="9">
        <v>0</v>
      </c>
      <c r="Q81" s="29">
        <f t="shared" si="37"/>
        <v>0</v>
      </c>
      <c r="R81" s="37">
        <v>0</v>
      </c>
      <c r="S81" s="8">
        <v>0</v>
      </c>
      <c r="T81" s="8">
        <f t="shared" si="31"/>
        <v>0</v>
      </c>
      <c r="U81" s="9">
        <v>0</v>
      </c>
      <c r="V81" s="29">
        <f t="shared" ref="V81:V82" si="59">ROUND((U81-S81),5)</f>
        <v>0</v>
      </c>
      <c r="W81" s="8">
        <f>R81+M81+H81</f>
        <v>1550</v>
      </c>
      <c r="X81" s="8">
        <f t="shared" si="35"/>
        <v>2975</v>
      </c>
      <c r="Y81" s="8">
        <f t="shared" si="33"/>
        <v>-1425</v>
      </c>
      <c r="Z81" s="9">
        <f t="shared" si="46"/>
        <v>3675</v>
      </c>
      <c r="AA81" s="10">
        <f t="shared" ref="AA81:AA82" si="60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7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30"/>
        <v>0</v>
      </c>
      <c r="P82" s="9">
        <v>0</v>
      </c>
      <c r="Q82" s="29">
        <f t="shared" si="37"/>
        <v>0</v>
      </c>
      <c r="R82" s="37">
        <v>0</v>
      </c>
      <c r="S82" s="8">
        <v>0</v>
      </c>
      <c r="T82" s="8">
        <f t="shared" si="31"/>
        <v>0</v>
      </c>
      <c r="U82" s="9">
        <v>0</v>
      </c>
      <c r="V82" s="29">
        <f t="shared" si="59"/>
        <v>0</v>
      </c>
      <c r="W82" s="8">
        <f>R82+M82+H82</f>
        <v>0</v>
      </c>
      <c r="X82" s="8">
        <f t="shared" si="35"/>
        <v>1000</v>
      </c>
      <c r="Y82" s="11">
        <f t="shared" si="33"/>
        <v>-1000</v>
      </c>
      <c r="Z82" s="12">
        <f t="shared" si="46"/>
        <v>1000</v>
      </c>
      <c r="AA82" s="10">
        <f t="shared" si="60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610527.41</v>
      </c>
      <c r="L83" s="21">
        <f>ROUND(SUM(L47:L52)+SUM(L54:L56)+SUM(L63:L66)+SUM(L72:L75)+SUM(L80:L81),5)</f>
        <v>9332.41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0</v>
      </c>
      <c r="V83" s="33">
        <f>ROUND(SUM(V47:V53)+SUM(V55:V56)+SUM(V63:V66)+SUM(V72:V75)+SUM(V80:V81),5)</f>
        <v>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611152.41</v>
      </c>
      <c r="AA83" s="21">
        <f>ROUND(SUM(AA47:AA53)+SUM(AA54:AA56)+SUM(AA63:AA66)+SUM(AA72:AA75)+SUM(AA80:AA81),5)</f>
        <v>9332.41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7"/>
        <v>-224201.62</v>
      </c>
      <c r="K84" s="22">
        <f>ROUND(SUM(K41:K42)+K46+K83,5)</f>
        <v>621832.41</v>
      </c>
      <c r="L84" s="34">
        <f>ROUND(SUM(L41:L42)+L46+L83,5)</f>
        <v>15362.41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82723</v>
      </c>
      <c r="V84" s="34">
        <f>ROUND(SUM(V41:V42)+V46+V83,5)</f>
        <v>39924.32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61">ROUND(K84+P84+U84,5)</f>
        <v>707180.41</v>
      </c>
      <c r="AA84" s="23">
        <f>ROUND(SUM(AA41:AA42)+AA46+AA83,5)</f>
        <v>55286.73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7"/>
        <v>243728.34</v>
      </c>
      <c r="K85" s="9">
        <f>ROUND(K3+K40-K84,5)</f>
        <v>-590432.41</v>
      </c>
      <c r="L85" s="35">
        <f>ROUND(L3+L40-L84,5)</f>
        <v>-4112.41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504434</v>
      </c>
      <c r="Q85" s="29">
        <f>ROUND(Q3+Q40-Q84,5)</f>
        <v>54539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88861</v>
      </c>
      <c r="V85" s="29">
        <f>ROUND(V3+V40-V84,5)</f>
        <v>-23979.82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2862.59</v>
      </c>
      <c r="AA85" s="10">
        <f>ROUND(AA40-AA84,5)</f>
        <v>26446.77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36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36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36"/>
        <v>0</v>
      </c>
      <c r="M88" s="37">
        <v>0</v>
      </c>
      <c r="N88" s="8">
        <v>0</v>
      </c>
      <c r="O88" s="8">
        <f t="shared" ref="O88:O89" si="62">ROUND((M88-N88),5)</f>
        <v>0</v>
      </c>
      <c r="P88" s="9">
        <v>0</v>
      </c>
      <c r="Q88" s="29">
        <f t="shared" si="37"/>
        <v>0</v>
      </c>
      <c r="R88" s="37">
        <v>0</v>
      </c>
      <c r="S88" s="8"/>
      <c r="T88" s="8">
        <f t="shared" ref="T88:T91" si="63">ROUND((R88-S88),5)</f>
        <v>0</v>
      </c>
      <c r="U88" s="9"/>
      <c r="V88" s="29">
        <f t="shared" ref="V88:V89" si="64">ROUND((U88-S88),5)</f>
        <v>0</v>
      </c>
      <c r="W88" s="8">
        <f>R88+M88+H88</f>
        <v>0</v>
      </c>
      <c r="X88" s="8">
        <f t="shared" si="35"/>
        <v>0</v>
      </c>
      <c r="Y88" s="8">
        <f t="shared" ref="Y88:Y91" si="65">ROUND((W88-X88),5)</f>
        <v>0</v>
      </c>
      <c r="Z88" s="9">
        <f t="shared" ref="Z88:Z89" si="66">ROUND(K88+P88+U88,5)</f>
        <v>0</v>
      </c>
      <c r="AA88" s="10">
        <f t="shared" ref="AA88:AA89" si="67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8">ROUND((H93-I89),5)</f>
        <v>0</v>
      </c>
      <c r="K89" s="9">
        <v>0</v>
      </c>
      <c r="L89" s="29">
        <f t="shared" si="36"/>
        <v>0</v>
      </c>
      <c r="M89" s="37">
        <v>0</v>
      </c>
      <c r="N89" s="8">
        <v>0</v>
      </c>
      <c r="O89" s="8">
        <f t="shared" si="62"/>
        <v>0</v>
      </c>
      <c r="P89" s="12">
        <v>0</v>
      </c>
      <c r="Q89" s="30">
        <f t="shared" si="37"/>
        <v>0</v>
      </c>
      <c r="R89" s="37">
        <v>0</v>
      </c>
      <c r="S89" s="8"/>
      <c r="T89" s="8">
        <f t="shared" si="63"/>
        <v>0</v>
      </c>
      <c r="U89" s="12"/>
      <c r="V89" s="30">
        <f t="shared" si="64"/>
        <v>0</v>
      </c>
      <c r="W89" s="8">
        <f>R89+M89+H89</f>
        <v>0</v>
      </c>
      <c r="X89" s="8">
        <f t="shared" si="35"/>
        <v>0</v>
      </c>
      <c r="Y89" s="8">
        <f t="shared" si="65"/>
        <v>0</v>
      </c>
      <c r="Z89" s="9">
        <f t="shared" si="66"/>
        <v>0</v>
      </c>
      <c r="AA89" s="13">
        <f t="shared" si="67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9">ROUND(SUM(H87:H89),5)</f>
        <v>0</v>
      </c>
      <c r="I90" s="19">
        <f t="shared" si="69"/>
        <v>0</v>
      </c>
      <c r="J90" s="8">
        <f t="shared" si="68"/>
        <v>0</v>
      </c>
      <c r="K90" s="20">
        <f t="shared" si="69"/>
        <v>0</v>
      </c>
      <c r="L90" s="33">
        <f t="shared" si="69"/>
        <v>0</v>
      </c>
      <c r="M90" s="41">
        <f t="shared" si="69"/>
        <v>0</v>
      </c>
      <c r="N90" s="19">
        <f t="shared" si="69"/>
        <v>0</v>
      </c>
      <c r="O90" s="19">
        <f t="shared" si="69"/>
        <v>0</v>
      </c>
      <c r="P90" s="9">
        <f t="shared" si="69"/>
        <v>0</v>
      </c>
      <c r="Q90" s="29">
        <f t="shared" si="69"/>
        <v>0</v>
      </c>
      <c r="R90" s="41">
        <f t="shared" si="69"/>
        <v>0</v>
      </c>
      <c r="S90" s="19">
        <f t="shared" si="69"/>
        <v>0</v>
      </c>
      <c r="T90" s="19">
        <f t="shared" si="63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ref="X90:X91" si="70">ROUND(I90+N90+S90,5)</f>
        <v>0</v>
      </c>
      <c r="Y90" s="19">
        <f t="shared" si="65"/>
        <v>0</v>
      </c>
      <c r="Z90" s="22">
        <f t="shared" ref="Z90:Z92" si="71">ROUND(K90+P90+U90,5)</f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63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70"/>
        <v>0</v>
      </c>
      <c r="Y91" s="19">
        <f t="shared" si="65"/>
        <v>0</v>
      </c>
      <c r="Z91" s="12">
        <f t="shared" si="71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-590432.41</v>
      </c>
      <c r="L92" s="36">
        <f>ROUND(L85+L91,5)</f>
        <v>-4112.41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504434</v>
      </c>
      <c r="Q92" s="36">
        <f>ROUND(Q85+Q91,5)</f>
        <v>54539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88861</v>
      </c>
      <c r="V92" s="36">
        <f>ROUND(V85+V91,5)</f>
        <v>-23979.82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71"/>
        <v>2862.59</v>
      </c>
      <c r="AA92" s="26">
        <f>ROUND(AA85+AA91,5)</f>
        <v>26446.77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ickAccess xmlns="12492aaf-255c-4cda-84a0-c4f9a9af1f5b" xsi:nil="true"/>
    <TaxCatchAll xmlns="8f577e7d-b316-4dc8-bc1e-48c98e6916c9" xsi:nil="true"/>
    <lcf76f155ced4ddcb4097134ff3c332f xmlns="12492aaf-255c-4cda-84a0-c4f9a9af1f5b">
      <Terms xmlns="http://schemas.microsoft.com/office/infopath/2007/PartnerControls"/>
    </lcf76f155ced4ddcb4097134ff3c332f>
    <SharedWithUsers xmlns="8f577e7d-b316-4dc8-bc1e-48c98e6916c9">
      <UserInfo>
        <DisplayName>Kathy Messerli</DisplayName>
        <AccountId>12</AccountId>
        <AccountType/>
      </UserInfo>
      <UserInfo>
        <DisplayName>MHCA Accounting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AD360B94982478FE7BEE7E574B1D6" ma:contentTypeVersion="19" ma:contentTypeDescription="Create a new document." ma:contentTypeScope="" ma:versionID="9cd540d8139e666e8bc6cbf0c74ee9c5">
  <xsd:schema xmlns:xsd="http://www.w3.org/2001/XMLSchema" xmlns:xs="http://www.w3.org/2001/XMLSchema" xmlns:p="http://schemas.microsoft.com/office/2006/metadata/properties" xmlns:ns2="12492aaf-255c-4cda-84a0-c4f9a9af1f5b" xmlns:ns3="8f577e7d-b316-4dc8-bc1e-48c98e6916c9" targetNamespace="http://schemas.microsoft.com/office/2006/metadata/properties" ma:root="true" ma:fieldsID="a75cde44a1f444d8eaf119f28be48ee1" ns2:_="" ns3:_="">
    <xsd:import namespace="12492aaf-255c-4cda-84a0-c4f9a9af1f5b"/>
    <xsd:import namespace="8f577e7d-b316-4dc8-bc1e-48c98e69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QuickAcces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2aaf-255c-4cda-84a0-c4f9a9af1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QuickAccess" ma:index="21" nillable="true" ma:displayName="Quick Access" ma:format="Dropdown" ma:internalName="QuickAc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"/>
                    <xsd:enumeration value="Communications"/>
                    <xsd:enumeration value="Regulatory"/>
                    <xsd:enumeration value="Executive"/>
                    <xsd:enumeration value="Administrativ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7f72e9-c636-414a-839e-9f0dd5fe5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7e7d-b316-4dc8-bc1e-48c98e69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d6491c-c88c-42e9-80a1-b05f1e7e82e5}" ma:internalName="TaxCatchAll" ma:showField="CatchAllData" ma:web="8f577e7d-b316-4dc8-bc1e-48c98e69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9C93E-1E6D-4F63-88E6-31B88A5746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A1210-DABB-4F21-85B6-6FC03BCB392C}">
  <ds:schemaRefs>
    <ds:schemaRef ds:uri="http://schemas.microsoft.com/office/2006/metadata/properties"/>
    <ds:schemaRef ds:uri="http://schemas.microsoft.com/office/infopath/2007/PartnerControls"/>
    <ds:schemaRef ds:uri="12492aaf-255c-4cda-84a0-c4f9a9af1f5b"/>
    <ds:schemaRef ds:uri="8f577e7d-b316-4dc8-bc1e-48c98e6916c9"/>
  </ds:schemaRefs>
</ds:datastoreItem>
</file>

<file path=customXml/itemProps3.xml><?xml version="1.0" encoding="utf-8"?>
<ds:datastoreItem xmlns:ds="http://schemas.openxmlformats.org/officeDocument/2006/customXml" ds:itemID="{192F3215-D11F-4DD9-8169-7C058653D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92aaf-255c-4cda-84a0-c4f9a9af1f5b"/>
    <ds:schemaRef ds:uri="8f577e7d-b316-4dc8-bc1e-48c98e691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JP.11.02</vt:lpstr>
      <vt:lpstr>JP.10.29</vt:lpstr>
      <vt:lpstr>JP.10.24</vt:lpstr>
      <vt:lpstr>JP.10.24!Print_Titles</vt:lpstr>
      <vt:lpstr>JP.10.29!Print_Titles</vt:lpstr>
      <vt:lpstr>JP.11.02!Print_Titles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MHCA Accounting</dc:creator>
  <cp:keywords/>
  <dc:description/>
  <cp:lastModifiedBy>MHCA Accounting</cp:lastModifiedBy>
  <cp:revision/>
  <cp:lastPrinted>2022-10-31T18:03:51Z</cp:lastPrinted>
  <dcterms:created xsi:type="dcterms:W3CDTF">2021-10-25T14:09:58Z</dcterms:created>
  <dcterms:modified xsi:type="dcterms:W3CDTF">2023-11-03T01:59:31Z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0x0101006DCAD360B94982478FE7BEE7E574B1D6</vt:lpwstr>
  </property>
  <property fmtid="{D5CDD505-2E9C-101B-9397-08002B2CF9AE}" pid="3" name="MediaServiceImageTags">
    <vt:lpwstr/>
  </property>
</Properties>
</file>